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93.58\pebeka\DH\HZ\K_AB\KD\pendrive Aktualne\Wykonanie instalacji wentylacji, klimatyzacji i ogrzewania\"/>
    </mc:Choice>
  </mc:AlternateContent>
  <xr:revisionPtr revIDLastSave="0" documentId="8_{AE2B6ECF-6288-43B6-84A2-9F4EE196A9C9}" xr6:coauthVersionLast="36" xr6:coauthVersionMax="36" xr10:uidLastSave="{00000000-0000-0000-0000-000000000000}"/>
  <bookViews>
    <workbookView xWindow="15" yWindow="300" windowWidth="15045" windowHeight="9840" xr2:uid="{00000000-000D-0000-FFFF-FFFF00000000}"/>
  </bookViews>
  <sheets>
    <sheet name="WARIANT I" sheetId="1" r:id="rId1"/>
    <sheet name="Arkusz2" sheetId="4" state="hidden" r:id="rId2"/>
  </sheets>
  <definedNames>
    <definedName name="_xlnm._FilterDatabase" localSheetId="0" hidden="1">'WARIANT I'!$C$7:$CT$36</definedName>
    <definedName name="_xlnm.Print_Area" localSheetId="0">'WARIANT I'!$A$1:$CT$43</definedName>
  </definedNames>
  <calcPr calcId="191029"/>
</workbook>
</file>

<file path=xl/calcChain.xml><?xml version="1.0" encoding="utf-8"?>
<calcChain xmlns="http://schemas.openxmlformats.org/spreadsheetml/2006/main">
  <c r="CT13" i="1" l="1"/>
  <c r="CT8" i="1"/>
  <c r="CT38" i="1" l="1"/>
  <c r="B35" i="4"/>
  <c r="I3" i="4"/>
  <c r="B2" i="4" s="1"/>
  <c r="L8" i="4"/>
  <c r="J5" i="4" l="1"/>
  <c r="J4" i="4"/>
  <c r="J7" i="4"/>
  <c r="J8" i="4"/>
  <c r="J12" i="4"/>
  <c r="J14" i="4"/>
  <c r="J16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3" i="4"/>
  <c r="J34" i="4"/>
  <c r="J35" i="4"/>
  <c r="J36" i="4"/>
  <c r="J37" i="4"/>
  <c r="J38" i="4"/>
  <c r="J39" i="4"/>
  <c r="J40" i="4"/>
  <c r="J41" i="4"/>
  <c r="J42" i="4"/>
  <c r="J43" i="4"/>
  <c r="J6" i="4"/>
  <c r="H17" i="4"/>
  <c r="E17" i="4"/>
  <c r="E32" i="4"/>
  <c r="J32" i="4" s="1"/>
  <c r="J13" i="4"/>
  <c r="J10" i="4"/>
  <c r="J11" i="4"/>
  <c r="J9" i="4"/>
  <c r="J17" i="4" l="1"/>
  <c r="C44" i="4"/>
  <c r="B15" i="4"/>
  <c r="J3" i="4"/>
  <c r="B44" i="4" l="1"/>
  <c r="J15" i="4"/>
</calcChain>
</file>

<file path=xl/sharedStrings.xml><?xml version="1.0" encoding="utf-8"?>
<sst xmlns="http://schemas.openxmlformats.org/spreadsheetml/2006/main" count="115" uniqueCount="111">
  <si>
    <t>Elek</t>
  </si>
  <si>
    <t>Montaz rozdzielnic</t>
  </si>
  <si>
    <t>Oświetlenie i gniazga</t>
  </si>
  <si>
    <t>Kable siłowe isterownicze</t>
  </si>
  <si>
    <t>Lampownia rpzdzielnice</t>
  </si>
  <si>
    <t>Lampownia kABLE</t>
  </si>
  <si>
    <t>Lampownia WYPOSAŻENIE</t>
  </si>
  <si>
    <t>Instalacja p.poz</t>
  </si>
  <si>
    <t>Drabinki kablowe</t>
  </si>
  <si>
    <t>Zasilanie budynku</t>
  </si>
  <si>
    <t>Zasilanie szlabanu</t>
  </si>
  <si>
    <t>tele</t>
  </si>
  <si>
    <t>trasy kablowe</t>
  </si>
  <si>
    <t>tele kk</t>
  </si>
  <si>
    <t>opto kk</t>
  </si>
  <si>
    <t>okablowanie strukturalne</t>
  </si>
  <si>
    <t>PD1</t>
  </si>
  <si>
    <t>PD2</t>
  </si>
  <si>
    <t>PTLVIp001</t>
  </si>
  <si>
    <t>PTLVIp002</t>
  </si>
  <si>
    <t>PSLVIp4</t>
  </si>
  <si>
    <t>WSLVIp3</t>
  </si>
  <si>
    <t>I SSP</t>
  </si>
  <si>
    <t>I oddymiania</t>
  </si>
  <si>
    <t>I radiowęzłowe</t>
  </si>
  <si>
    <t>I projektora</t>
  </si>
  <si>
    <t>FOX515</t>
  </si>
  <si>
    <t>DOTRA</t>
  </si>
  <si>
    <t>CCTV</t>
  </si>
  <si>
    <t>Sys parkingowy</t>
  </si>
  <si>
    <t>sys interkom</t>
  </si>
  <si>
    <t>Auto</t>
  </si>
  <si>
    <t>WC</t>
  </si>
  <si>
    <t>Szafy szafki</t>
  </si>
  <si>
    <t>koncentrator danych</t>
  </si>
  <si>
    <t>roboty kablowe</t>
  </si>
  <si>
    <t>połaczenia wyrównawcze</t>
  </si>
  <si>
    <t>sterownik</t>
  </si>
  <si>
    <t>stanowisku monitoringu</t>
  </si>
  <si>
    <t>A</t>
  </si>
  <si>
    <t>B</t>
  </si>
  <si>
    <t>C</t>
  </si>
  <si>
    <t>D</t>
  </si>
  <si>
    <t>E</t>
  </si>
  <si>
    <t>F</t>
  </si>
  <si>
    <t>G</t>
  </si>
  <si>
    <t>Aktualizacja</t>
  </si>
  <si>
    <t>Instal. Odgrom i wyrów SW</t>
  </si>
  <si>
    <t>Instal. Odgrom i wyrów PW</t>
  </si>
  <si>
    <t>Etapy wykonania robót</t>
  </si>
  <si>
    <t>SUMA</t>
  </si>
  <si>
    <t>L.p.</t>
  </si>
  <si>
    <t xml:space="preserve">Dokumentacja powykonawcza </t>
  </si>
  <si>
    <t>WYKONAWCA:</t>
  </si>
  <si>
    <t>06.2019</t>
  </si>
  <si>
    <t>07.2019</t>
  </si>
  <si>
    <t>08.2019</t>
  </si>
  <si>
    <t>Harmonogram rzeczowo - finansowy</t>
  </si>
  <si>
    <t>2.</t>
  </si>
  <si>
    <t>Wartość
PLN</t>
  </si>
  <si>
    <t>1.</t>
  </si>
  <si>
    <t>3.</t>
  </si>
  <si>
    <t>4.</t>
  </si>
  <si>
    <t>5.</t>
  </si>
  <si>
    <t>PODWYKONAWCA:</t>
  </si>
  <si>
    <t>V.</t>
  </si>
  <si>
    <t>IV</t>
  </si>
  <si>
    <t>VI.</t>
  </si>
  <si>
    <t>VII.</t>
  </si>
  <si>
    <t>Wykonanie instalacji wentylacji, klimatyzacji i ogrzewania wraz z uruchomieniem i serwisowaniem w okresie gwarancji w ramach zadania pn. „Budowa Powierzchniowej Stacji Klimatyzacyjnej (PSK) pracującej w układzie trigeneracji na terenie placu szybowego GG-1” (Etap III – rozbudowa do 40 MWt).</t>
  </si>
  <si>
    <t>6.</t>
  </si>
  <si>
    <t>III.</t>
  </si>
  <si>
    <t xml:space="preserve">I. </t>
  </si>
  <si>
    <t>II.</t>
  </si>
  <si>
    <t>Wykonanie instalacji wywiewnej WH budynku B1</t>
  </si>
  <si>
    <t>Hala technologiczna B1</t>
  </si>
  <si>
    <t>Wykonanie instalacji wentylacji awaryjnej WA w budynku B1</t>
  </si>
  <si>
    <t>Montaż aparatów grzewczo wentylacyjnych NG oraz czerpni ściennych NC budynku B1</t>
  </si>
  <si>
    <t xml:space="preserve">Uruchomienia instalacji </t>
  </si>
  <si>
    <t>Wykonanie instalacji wentylacyjnych w budynku B2</t>
  </si>
  <si>
    <t>Rozbudowa układu N2 oraz W2</t>
  </si>
  <si>
    <t>Wykonanie instalacji NL, WL (pomieszczenie ładowania wózka widłowego)</t>
  </si>
  <si>
    <t>Rozbudowa układu NB, WB (pomieszczenie akumulatorowni)</t>
  </si>
  <si>
    <t>Wykonanie instalacji WR (poawaryjne przewietrzanie pomieszczenia rozdzielni SN)</t>
  </si>
  <si>
    <t>Wentylacja wywiewna pmieszczeń komór transformatorowych WT</t>
  </si>
  <si>
    <t>Uruchomienia instalacji wentylacji</t>
  </si>
  <si>
    <t>Wykonanie instalacji klimatyzacyjnych oraz grzewczych w budynku B2</t>
  </si>
  <si>
    <t>Wykonanie instalacji wentylacyjnej, klimatyzacyjnej oraz odprowadzenia skroplin w budynku Stacji Uzdatniania Wody</t>
  </si>
  <si>
    <t>Instalacja odprowadzania skroplin z klimatyzatorów w budynku B2</t>
  </si>
  <si>
    <t>06.2025</t>
  </si>
  <si>
    <t>07.2025</t>
  </si>
  <si>
    <t>08.2025</t>
  </si>
  <si>
    <t>09.2025</t>
  </si>
  <si>
    <t>10.2025</t>
  </si>
  <si>
    <t>11.2025</t>
  </si>
  <si>
    <t>12.2025</t>
  </si>
  <si>
    <t>01.2026</t>
  </si>
  <si>
    <t>02.2026</t>
  </si>
  <si>
    <t>03.2026</t>
  </si>
  <si>
    <t>04.2026</t>
  </si>
  <si>
    <t>05.2026</t>
  </si>
  <si>
    <t>06.2026</t>
  </si>
  <si>
    <t>07.2026</t>
  </si>
  <si>
    <t>08.2026</t>
  </si>
  <si>
    <t>09.2026</t>
  </si>
  <si>
    <t>Termin rozpoczęcia robót montażowych:  30.05.2025r.
Zakończenie prac montażowych wraz z próbami i dokumentacją powykonawczą: 31.03.2026r.</t>
  </si>
  <si>
    <t>10.2026</t>
  </si>
  <si>
    <t>11.2026</t>
  </si>
  <si>
    <t>12.2026</t>
  </si>
  <si>
    <t>Odbiór końcowy (przekazanie do eksploatacji w ruchu zakładu górniczego)</t>
  </si>
  <si>
    <t>Załącznik nr 10 do SIWZ.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</si>
</sst>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0" fillId="0" borderId="0" xfId="0" applyNumberFormat="1" applyBorder="1"/>
    <xf numFmtId="0" fontId="0" fillId="2" borderId="0" xfId="0" applyFill="1"/>
    <xf numFmtId="164" fontId="0" fillId="2" borderId="0" xfId="0" applyNumberFormat="1" applyFill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0" xfId="0" applyNumberFormat="1" applyFill="1" applyBorder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14" fontId="5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4" fontId="2" fillId="0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2" fillId="0" borderId="20" xfId="0" applyNumberFormat="1" applyFont="1" applyFill="1" applyBorder="1" applyAlignment="1">
      <alignment horizontal="center" vertical="center"/>
    </xf>
    <xf numFmtId="14" fontId="2" fillId="0" borderId="21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5" fillId="0" borderId="22" xfId="0" applyNumberFormat="1" applyFont="1" applyFill="1" applyBorder="1" applyAlignment="1">
      <alignment horizontal="left" vertical="center"/>
    </xf>
    <xf numFmtId="14" fontId="5" fillId="0" borderId="17" xfId="0" applyNumberFormat="1" applyFont="1" applyFill="1" applyBorder="1" applyAlignment="1">
      <alignment horizontal="left" vertical="center"/>
    </xf>
    <xf numFmtId="14" fontId="5" fillId="0" borderId="2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4" fontId="2" fillId="0" borderId="22" xfId="0" applyNumberFormat="1" applyFont="1" applyFill="1" applyBorder="1" applyAlignment="1">
      <alignment horizontal="left" vertical="center"/>
    </xf>
    <xf numFmtId="14" fontId="2" fillId="0" borderId="17" xfId="0" applyNumberFormat="1" applyFont="1" applyFill="1" applyBorder="1" applyAlignment="1">
      <alignment horizontal="left" vertical="center"/>
    </xf>
    <xf numFmtId="14" fontId="2" fillId="0" borderId="23" xfId="0" applyNumberFormat="1" applyFont="1" applyFill="1" applyBorder="1" applyAlignment="1">
      <alignment horizontal="left" vertical="center"/>
    </xf>
    <xf numFmtId="14" fontId="2" fillId="0" borderId="31" xfId="0" applyNumberFormat="1" applyFont="1" applyFill="1" applyBorder="1" applyAlignment="1">
      <alignment horizontal="left" vertical="center"/>
    </xf>
    <xf numFmtId="14" fontId="2" fillId="0" borderId="32" xfId="0" applyNumberFormat="1" applyFont="1" applyFill="1" applyBorder="1" applyAlignment="1">
      <alignment horizontal="left" vertical="center"/>
    </xf>
    <xf numFmtId="14" fontId="2" fillId="0" borderId="33" xfId="0" applyNumberFormat="1" applyFont="1" applyFill="1" applyBorder="1" applyAlignment="1">
      <alignment horizontal="left" vertical="center"/>
    </xf>
    <xf numFmtId="14" fontId="2" fillId="0" borderId="26" xfId="0" applyNumberFormat="1" applyFont="1" applyFill="1" applyBorder="1" applyAlignment="1">
      <alignment horizontal="left" vertical="center"/>
    </xf>
    <xf numFmtId="14" fontId="2" fillId="0" borderId="27" xfId="0" applyNumberFormat="1" applyFont="1" applyFill="1" applyBorder="1" applyAlignment="1">
      <alignment horizontal="left" vertical="center"/>
    </xf>
    <xf numFmtId="14" fontId="2" fillId="0" borderId="28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49" fontId="2" fillId="0" borderId="36" xfId="0" applyNumberFormat="1" applyFont="1" applyFill="1" applyBorder="1" applyAlignment="1">
      <alignment horizontal="center" vertical="center"/>
    </xf>
    <xf numFmtId="14" fontId="5" fillId="0" borderId="36" xfId="0" applyNumberFormat="1" applyFont="1" applyFill="1" applyBorder="1" applyAlignment="1">
      <alignment horizontal="left" vertical="center"/>
    </xf>
    <xf numFmtId="14" fontId="2" fillId="0" borderId="36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14" fontId="2" fillId="0" borderId="34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14" fontId="2" fillId="0" borderId="35" xfId="0" applyNumberFormat="1" applyFont="1" applyFill="1" applyBorder="1" applyAlignment="1">
      <alignment horizontal="left" vertical="center"/>
    </xf>
    <xf numFmtId="14" fontId="2" fillId="0" borderId="38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14" fontId="5" fillId="0" borderId="39" xfId="0" applyNumberFormat="1" applyFont="1" applyFill="1" applyBorder="1" applyAlignment="1">
      <alignment horizontal="left" vertical="center"/>
    </xf>
    <xf numFmtId="14" fontId="5" fillId="0" borderId="41" xfId="0" applyNumberFormat="1" applyFont="1" applyFill="1" applyBorder="1" applyAlignment="1">
      <alignment horizontal="left" vertical="center"/>
    </xf>
    <xf numFmtId="14" fontId="5" fillId="0" borderId="40" xfId="0" applyNumberFormat="1" applyFont="1" applyFill="1" applyBorder="1" applyAlignment="1">
      <alignment horizontal="left" vertical="center"/>
    </xf>
    <xf numFmtId="14" fontId="5" fillId="0" borderId="42" xfId="0" applyNumberFormat="1" applyFont="1" applyFill="1" applyBorder="1" applyAlignment="1">
      <alignment horizontal="left" vertical="center"/>
    </xf>
    <xf numFmtId="14" fontId="5" fillId="0" borderId="27" xfId="0" applyNumberFormat="1" applyFont="1" applyFill="1" applyBorder="1" applyAlignment="1">
      <alignment horizontal="left" vertical="center"/>
    </xf>
    <xf numFmtId="14" fontId="5" fillId="0" borderId="28" xfId="0" applyNumberFormat="1" applyFont="1" applyFill="1" applyBorder="1" applyAlignment="1">
      <alignment horizontal="left" vertical="center"/>
    </xf>
    <xf numFmtId="14" fontId="5" fillId="0" borderId="26" xfId="0" applyNumberFormat="1" applyFont="1" applyFill="1" applyBorder="1" applyAlignment="1">
      <alignment horizontal="left" vertical="center"/>
    </xf>
    <xf numFmtId="14" fontId="5" fillId="0" borderId="35" xfId="0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49" fontId="2" fillId="0" borderId="32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5" fillId="0" borderId="22" xfId="0" applyFont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11" fillId="0" borderId="39" xfId="0" applyFont="1" applyFill="1" applyBorder="1" applyAlignment="1">
      <alignment vertical="center" wrapText="1"/>
    </xf>
    <xf numFmtId="14" fontId="2" fillId="0" borderId="17" xfId="0" applyNumberFormat="1" applyFont="1" applyFill="1" applyBorder="1" applyAlignment="1">
      <alignment horizontal="center" vertical="center"/>
    </xf>
    <xf numFmtId="14" fontId="2" fillId="4" borderId="17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4" fontId="2" fillId="0" borderId="23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25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14" fontId="2" fillId="0" borderId="36" xfId="0" applyNumberFormat="1" applyFont="1" applyFill="1" applyBorder="1" applyAlignment="1">
      <alignment horizontal="center" vertical="center"/>
    </xf>
    <xf numFmtId="14" fontId="2" fillId="0" borderId="37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14" fontId="2" fillId="0" borderId="22" xfId="0" applyNumberFormat="1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left" vertical="center"/>
    </xf>
    <xf numFmtId="14" fontId="2" fillId="5" borderId="27" xfId="0" applyNumberFormat="1" applyFont="1" applyFill="1" applyBorder="1" applyAlignment="1">
      <alignment horizontal="left" vertical="center"/>
    </xf>
    <xf numFmtId="49" fontId="2" fillId="0" borderId="47" xfId="0" applyNumberFormat="1" applyFont="1" applyFill="1" applyBorder="1" applyAlignment="1">
      <alignment vertical="center"/>
    </xf>
    <xf numFmtId="49" fontId="2" fillId="0" borderId="46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49" fontId="14" fillId="5" borderId="39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23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14" fontId="2" fillId="5" borderId="20" xfId="0" applyNumberFormat="1" applyFont="1" applyFill="1" applyBorder="1" applyAlignment="1">
      <alignment horizontal="center" vertical="center"/>
    </xf>
    <xf numFmtId="14" fontId="2" fillId="5" borderId="9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14" fontId="2" fillId="5" borderId="17" xfId="0" applyNumberFormat="1" applyFont="1" applyFill="1" applyBorder="1" applyAlignment="1">
      <alignment horizontal="center" vertical="center"/>
    </xf>
    <xf numFmtId="14" fontId="2" fillId="5" borderId="23" xfId="0" applyNumberFormat="1" applyFont="1" applyFill="1" applyBorder="1" applyAlignment="1">
      <alignment horizontal="center" vertical="center"/>
    </xf>
    <xf numFmtId="14" fontId="2" fillId="5" borderId="24" xfId="0" applyNumberFormat="1" applyFont="1" applyFill="1" applyBorder="1" applyAlignment="1">
      <alignment horizontal="center" vertical="center"/>
    </xf>
    <xf numFmtId="14" fontId="2" fillId="5" borderId="10" xfId="0" applyNumberFormat="1" applyFont="1" applyFill="1" applyBorder="1" applyAlignment="1">
      <alignment horizontal="center" vertical="center"/>
    </xf>
    <xf numFmtId="14" fontId="5" fillId="5" borderId="26" xfId="0" applyNumberFormat="1" applyFont="1" applyFill="1" applyBorder="1" applyAlignment="1">
      <alignment horizontal="left" vertical="center"/>
    </xf>
    <xf numFmtId="14" fontId="5" fillId="5" borderId="27" xfId="0" applyNumberFormat="1" applyFont="1" applyFill="1" applyBorder="1" applyAlignment="1">
      <alignment horizontal="left" vertical="center"/>
    </xf>
    <xf numFmtId="14" fontId="5" fillId="5" borderId="28" xfId="0" applyNumberFormat="1" applyFont="1" applyFill="1" applyBorder="1" applyAlignment="1">
      <alignment horizontal="left" vertical="center"/>
    </xf>
    <xf numFmtId="14" fontId="2" fillId="5" borderId="26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49" fontId="5" fillId="0" borderId="50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/>
    <xf numFmtId="49" fontId="5" fillId="0" borderId="29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3" fillId="0" borderId="0" xfId="0" applyFont="1" applyAlignment="1"/>
    <xf numFmtId="49" fontId="2" fillId="3" borderId="15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9" fontId="2" fillId="0" borderId="48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2" fillId="3" borderId="28" xfId="0" applyNumberFormat="1" applyFont="1" applyFill="1" applyBorder="1" applyAlignment="1" applyProtection="1">
      <alignment horizontal="center" vertical="center"/>
      <protection locked="0"/>
    </xf>
    <xf numFmtId="4" fontId="2" fillId="0" borderId="41" xfId="0" applyNumberFormat="1" applyFont="1" applyFill="1" applyBorder="1" applyAlignment="1" applyProtection="1">
      <alignment horizontal="center" vertical="center"/>
      <protection locked="0"/>
    </xf>
    <xf numFmtId="4" fontId="2" fillId="0" borderId="23" xfId="0" applyNumberFormat="1" applyFont="1" applyFill="1" applyBorder="1" applyAlignment="1" applyProtection="1">
      <alignment horizontal="center" vertical="center"/>
      <protection locked="0"/>
    </xf>
    <xf numFmtId="4" fontId="2" fillId="0" borderId="25" xfId="0" applyNumberFormat="1" applyFont="1" applyFill="1" applyBorder="1" applyAlignment="1" applyProtection="1">
      <alignment horizontal="center" vertical="center"/>
      <protection locked="0"/>
    </xf>
    <xf numFmtId="4" fontId="2" fillId="0" borderId="21" xfId="0" applyNumberFormat="1" applyFont="1" applyFill="1" applyBorder="1" applyAlignment="1" applyProtection="1">
      <alignment horizontal="center" vertical="center"/>
      <protection locked="0"/>
    </xf>
    <xf numFmtId="4" fontId="2" fillId="0" borderId="28" xfId="0" applyNumberFormat="1" applyFont="1" applyFill="1" applyBorder="1" applyAlignment="1" applyProtection="1">
      <alignment horizontal="center" vertical="center"/>
      <protection locked="0"/>
    </xf>
    <xf numFmtId="4" fontId="2" fillId="0" borderId="39" xfId="0" applyNumberFormat="1" applyFont="1" applyFill="1" applyBorder="1" applyAlignment="1" applyProtection="1">
      <alignment horizontal="center" vertical="center"/>
      <protection locked="0"/>
    </xf>
    <xf numFmtId="4" fontId="2" fillId="0" borderId="17" xfId="0" applyNumberFormat="1" applyFont="1" applyFill="1" applyBorder="1" applyAlignment="1" applyProtection="1">
      <alignment horizontal="center" vertical="center"/>
      <protection locked="0"/>
    </xf>
    <xf numFmtId="4" fontId="2" fillId="0" borderId="32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Procentowy" xfId="1" builtinId="5"/>
  </cellStyles>
  <dxfs count="2"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2"/>
  <sheetViews>
    <sheetView tabSelected="1" topLeftCell="B1" zoomScale="60" zoomScaleNormal="60" workbookViewId="0">
      <selection activeCell="CO46" sqref="CO46"/>
    </sheetView>
  </sheetViews>
  <sheetFormatPr defaultColWidth="9.140625" defaultRowHeight="15" x14ac:dyDescent="0.25"/>
  <cols>
    <col min="1" max="1" width="7.42578125" style="19" customWidth="1"/>
    <col min="2" max="2" width="9.5703125" style="27" customWidth="1"/>
    <col min="3" max="3" width="83.140625" style="66" customWidth="1"/>
    <col min="4" max="19" width="4" style="22" hidden="1" customWidth="1"/>
    <col min="20" max="95" width="4" style="22" customWidth="1"/>
    <col min="96" max="97" width="4" style="22" hidden="1" customWidth="1"/>
    <col min="98" max="98" width="16.42578125" style="56" customWidth="1"/>
    <col min="99" max="99" width="12.5703125" style="18" bestFit="1" customWidth="1"/>
    <col min="100" max="101" width="9.140625" style="18"/>
    <col min="102" max="102" width="10.5703125" style="18" bestFit="1" customWidth="1"/>
    <col min="103" max="103" width="9.140625" style="18"/>
    <col min="104" max="16384" width="9.140625" style="19"/>
  </cols>
  <sheetData>
    <row r="1" spans="1:103" ht="15.75" x14ac:dyDescent="0.25">
      <c r="B1" s="133" t="s">
        <v>110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</row>
    <row r="2" spans="1:103" ht="18" x14ac:dyDescent="0.25">
      <c r="B2" s="138" t="s">
        <v>57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</row>
    <row r="3" spans="1:103" ht="15.75" thickBot="1" x14ac:dyDescent="0.3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</row>
    <row r="4" spans="1:103" ht="47.45" customHeight="1" thickBot="1" x14ac:dyDescent="0.3">
      <c r="B4" s="140" t="s">
        <v>69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2"/>
    </row>
    <row r="5" spans="1:103" ht="29.1" customHeight="1" thickBot="1" x14ac:dyDescent="0.3">
      <c r="B5" s="145" t="s">
        <v>51</v>
      </c>
      <c r="C5" s="135" t="s">
        <v>49</v>
      </c>
      <c r="D5" s="173" t="s">
        <v>105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5"/>
      <c r="CT5" s="170" t="s">
        <v>59</v>
      </c>
    </row>
    <row r="6" spans="1:103" ht="15.6" customHeight="1" thickBot="1" x14ac:dyDescent="0.3">
      <c r="B6" s="146"/>
      <c r="C6" s="136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5"/>
      <c r="CO6" s="155"/>
      <c r="CP6" s="155"/>
      <c r="CQ6" s="155"/>
      <c r="CR6" s="155"/>
      <c r="CS6" s="157"/>
      <c r="CT6" s="171"/>
    </row>
    <row r="7" spans="1:103" s="21" customFormat="1" ht="21" customHeight="1" thickBot="1" x14ac:dyDescent="0.3">
      <c r="A7" s="19"/>
      <c r="B7" s="147"/>
      <c r="C7" s="137"/>
      <c r="D7" s="148" t="s">
        <v>54</v>
      </c>
      <c r="E7" s="148"/>
      <c r="F7" s="148"/>
      <c r="G7" s="149"/>
      <c r="H7" s="150" t="s">
        <v>55</v>
      </c>
      <c r="I7" s="148"/>
      <c r="J7" s="148"/>
      <c r="K7" s="149"/>
      <c r="L7" s="150" t="s">
        <v>56</v>
      </c>
      <c r="M7" s="148"/>
      <c r="N7" s="148"/>
      <c r="O7" s="148"/>
      <c r="P7" s="153"/>
      <c r="Q7" s="152"/>
      <c r="R7" s="151"/>
      <c r="S7" s="152"/>
      <c r="T7" s="151" t="s">
        <v>89</v>
      </c>
      <c r="U7" s="153"/>
      <c r="V7" s="153"/>
      <c r="W7" s="154"/>
      <c r="X7" s="151" t="s">
        <v>90</v>
      </c>
      <c r="Y7" s="153"/>
      <c r="Z7" s="153"/>
      <c r="AA7" s="154"/>
      <c r="AB7" s="151" t="s">
        <v>91</v>
      </c>
      <c r="AC7" s="153"/>
      <c r="AD7" s="153"/>
      <c r="AE7" s="154"/>
      <c r="AF7" s="151" t="s">
        <v>92</v>
      </c>
      <c r="AG7" s="153"/>
      <c r="AH7" s="153"/>
      <c r="AI7" s="154"/>
      <c r="AJ7" s="151" t="s">
        <v>93</v>
      </c>
      <c r="AK7" s="153"/>
      <c r="AL7" s="153"/>
      <c r="AM7" s="154"/>
      <c r="AN7" s="151" t="s">
        <v>94</v>
      </c>
      <c r="AO7" s="153"/>
      <c r="AP7" s="153"/>
      <c r="AQ7" s="154"/>
      <c r="AR7" s="151" t="s">
        <v>95</v>
      </c>
      <c r="AS7" s="153"/>
      <c r="AT7" s="153"/>
      <c r="AU7" s="154"/>
      <c r="AV7" s="151" t="s">
        <v>96</v>
      </c>
      <c r="AW7" s="153"/>
      <c r="AX7" s="153"/>
      <c r="AY7" s="154"/>
      <c r="AZ7" s="151" t="s">
        <v>97</v>
      </c>
      <c r="BA7" s="153"/>
      <c r="BB7" s="153"/>
      <c r="BC7" s="154"/>
      <c r="BD7" s="151" t="s">
        <v>98</v>
      </c>
      <c r="BE7" s="153"/>
      <c r="BF7" s="153"/>
      <c r="BG7" s="154"/>
      <c r="BH7" s="151" t="s">
        <v>99</v>
      </c>
      <c r="BI7" s="153"/>
      <c r="BJ7" s="153"/>
      <c r="BK7" s="154"/>
      <c r="BL7" s="151" t="s">
        <v>100</v>
      </c>
      <c r="BM7" s="153"/>
      <c r="BN7" s="153"/>
      <c r="BO7" s="154"/>
      <c r="BP7" s="151" t="s">
        <v>101</v>
      </c>
      <c r="BQ7" s="153"/>
      <c r="BR7" s="153"/>
      <c r="BS7" s="154"/>
      <c r="BT7" s="151" t="s">
        <v>102</v>
      </c>
      <c r="BU7" s="153"/>
      <c r="BV7" s="153"/>
      <c r="BW7" s="154"/>
      <c r="BX7" s="151" t="s">
        <v>103</v>
      </c>
      <c r="BY7" s="153"/>
      <c r="BZ7" s="153"/>
      <c r="CA7" s="152"/>
      <c r="CB7" s="165" t="s">
        <v>104</v>
      </c>
      <c r="CC7" s="166"/>
      <c r="CD7" s="166"/>
      <c r="CE7" s="167"/>
      <c r="CF7" s="165" t="s">
        <v>106</v>
      </c>
      <c r="CG7" s="166"/>
      <c r="CH7" s="166"/>
      <c r="CI7" s="167"/>
      <c r="CJ7" s="165" t="s">
        <v>107</v>
      </c>
      <c r="CK7" s="166"/>
      <c r="CL7" s="166"/>
      <c r="CM7" s="167"/>
      <c r="CN7" s="165" t="s">
        <v>108</v>
      </c>
      <c r="CO7" s="166"/>
      <c r="CP7" s="166"/>
      <c r="CQ7" s="167"/>
      <c r="CR7" s="105"/>
      <c r="CS7" s="106"/>
      <c r="CT7" s="172"/>
      <c r="CU7" s="20"/>
      <c r="CV7" s="20"/>
      <c r="CW7" s="20"/>
      <c r="CX7" s="20"/>
      <c r="CY7" s="20"/>
    </row>
    <row r="8" spans="1:103" s="21" customFormat="1" ht="33.6" customHeight="1" thickBot="1" x14ac:dyDescent="0.3">
      <c r="B8" s="107" t="s">
        <v>72</v>
      </c>
      <c r="C8" s="108" t="s">
        <v>75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6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2"/>
      <c r="CO8" s="162"/>
      <c r="CP8" s="162"/>
      <c r="CQ8" s="164"/>
      <c r="CR8" s="109"/>
      <c r="CS8" s="109"/>
      <c r="CT8" s="176">
        <f>CT9+CT10+CT11+CT12</f>
        <v>0</v>
      </c>
      <c r="CU8" s="20"/>
      <c r="CV8" s="20"/>
      <c r="CW8" s="20"/>
      <c r="CX8" s="20"/>
      <c r="CY8" s="20"/>
    </row>
    <row r="9" spans="1:103" s="21" customFormat="1" ht="33.6" customHeight="1" x14ac:dyDescent="0.25">
      <c r="B9" s="89" t="s">
        <v>60</v>
      </c>
      <c r="C9" s="67" t="s">
        <v>74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95"/>
      <c r="T9" s="99"/>
      <c r="U9" s="85"/>
      <c r="V9" s="85"/>
      <c r="W9" s="90"/>
      <c r="X9" s="99"/>
      <c r="Y9" s="85"/>
      <c r="Z9" s="85"/>
      <c r="AA9" s="90"/>
      <c r="AB9" s="99"/>
      <c r="AC9" s="85"/>
      <c r="AD9" s="113"/>
      <c r="AE9" s="114"/>
      <c r="AF9" s="99"/>
      <c r="AG9" s="85"/>
      <c r="AH9" s="85"/>
      <c r="AI9" s="90"/>
      <c r="AJ9" s="99"/>
      <c r="AK9" s="85"/>
      <c r="AL9" s="85"/>
      <c r="AM9" s="90"/>
      <c r="AN9" s="99"/>
      <c r="AO9" s="85"/>
      <c r="AP9" s="85"/>
      <c r="AQ9" s="90"/>
      <c r="AR9" s="99"/>
      <c r="AS9" s="85"/>
      <c r="AT9" s="85"/>
      <c r="AU9" s="90"/>
      <c r="AV9" s="99"/>
      <c r="AW9" s="85"/>
      <c r="AX9" s="85"/>
      <c r="AY9" s="90"/>
      <c r="AZ9" s="99"/>
      <c r="BA9" s="85"/>
      <c r="BB9" s="85"/>
      <c r="BC9" s="90"/>
      <c r="BD9" s="99"/>
      <c r="BE9" s="85"/>
      <c r="BF9" s="85"/>
      <c r="BG9" s="90"/>
      <c r="BH9" s="99"/>
      <c r="BI9" s="85"/>
      <c r="BJ9" s="85"/>
      <c r="BK9" s="90"/>
      <c r="BL9" s="99"/>
      <c r="BM9" s="85"/>
      <c r="BN9" s="85"/>
      <c r="BO9" s="90"/>
      <c r="BP9" s="99"/>
      <c r="BQ9" s="85"/>
      <c r="BR9" s="85"/>
      <c r="BS9" s="90"/>
      <c r="BT9" s="99"/>
      <c r="BU9" s="85"/>
      <c r="BV9" s="85"/>
      <c r="BW9" s="90"/>
      <c r="BX9" s="99"/>
      <c r="BY9" s="85"/>
      <c r="BZ9" s="85"/>
      <c r="CA9" s="90"/>
      <c r="CB9" s="99"/>
      <c r="CC9" s="85"/>
      <c r="CD9" s="85"/>
      <c r="CE9" s="90"/>
      <c r="CF9" s="99"/>
      <c r="CG9" s="85"/>
      <c r="CH9" s="85"/>
      <c r="CI9" s="90"/>
      <c r="CJ9" s="99"/>
      <c r="CK9" s="85"/>
      <c r="CL9" s="85"/>
      <c r="CM9" s="90"/>
      <c r="CN9" s="99"/>
      <c r="CO9" s="85"/>
      <c r="CP9" s="85"/>
      <c r="CQ9" s="90"/>
      <c r="CR9" s="85"/>
      <c r="CS9" s="85"/>
      <c r="CT9" s="177"/>
      <c r="CU9" s="20"/>
      <c r="CV9" s="20"/>
      <c r="CW9" s="20"/>
      <c r="CX9" s="20"/>
      <c r="CY9" s="20"/>
    </row>
    <row r="10" spans="1:103" s="21" customFormat="1" ht="33.6" customHeight="1" x14ac:dyDescent="0.25">
      <c r="B10" s="80" t="s">
        <v>58</v>
      </c>
      <c r="C10" s="47" t="s">
        <v>76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8"/>
      <c r="T10" s="52"/>
      <c r="U10" s="46"/>
      <c r="V10" s="46"/>
      <c r="W10" s="53"/>
      <c r="X10" s="52"/>
      <c r="Y10" s="46"/>
      <c r="Z10" s="46"/>
      <c r="AA10" s="53"/>
      <c r="AB10" s="52"/>
      <c r="AC10" s="46"/>
      <c r="AD10" s="46"/>
      <c r="AE10" s="53"/>
      <c r="AF10" s="115"/>
      <c r="AG10" s="116"/>
      <c r="AH10" s="116"/>
      <c r="AI10" s="117"/>
      <c r="AJ10" s="115"/>
      <c r="AK10" s="116"/>
      <c r="AL10" s="46"/>
      <c r="AM10" s="53"/>
      <c r="AN10" s="52"/>
      <c r="AO10" s="46"/>
      <c r="AP10" s="46"/>
      <c r="AQ10" s="53"/>
      <c r="AR10" s="52"/>
      <c r="AS10" s="46"/>
      <c r="AT10" s="46"/>
      <c r="AU10" s="53"/>
      <c r="AV10" s="52"/>
      <c r="AW10" s="46"/>
      <c r="AX10" s="46"/>
      <c r="AY10" s="53"/>
      <c r="AZ10" s="52"/>
      <c r="BA10" s="46"/>
      <c r="BB10" s="46"/>
      <c r="BC10" s="53"/>
      <c r="BD10" s="52"/>
      <c r="BE10" s="46"/>
      <c r="BF10" s="46"/>
      <c r="BG10" s="53"/>
      <c r="BH10" s="52"/>
      <c r="BI10" s="46"/>
      <c r="BJ10" s="46"/>
      <c r="BK10" s="53"/>
      <c r="BL10" s="52"/>
      <c r="BM10" s="46"/>
      <c r="BN10" s="46"/>
      <c r="BO10" s="53"/>
      <c r="BP10" s="52"/>
      <c r="BQ10" s="46"/>
      <c r="BR10" s="46"/>
      <c r="BS10" s="53"/>
      <c r="BT10" s="52"/>
      <c r="BU10" s="46"/>
      <c r="BV10" s="46"/>
      <c r="BW10" s="53"/>
      <c r="BX10" s="52"/>
      <c r="BY10" s="46"/>
      <c r="BZ10" s="46"/>
      <c r="CA10" s="53"/>
      <c r="CB10" s="52"/>
      <c r="CC10" s="46"/>
      <c r="CD10" s="46"/>
      <c r="CE10" s="53"/>
      <c r="CF10" s="52"/>
      <c r="CG10" s="46"/>
      <c r="CH10" s="46"/>
      <c r="CI10" s="53"/>
      <c r="CJ10" s="52"/>
      <c r="CK10" s="46"/>
      <c r="CL10" s="46"/>
      <c r="CM10" s="53"/>
      <c r="CN10" s="52"/>
      <c r="CO10" s="46"/>
      <c r="CP10" s="46"/>
      <c r="CQ10" s="53"/>
      <c r="CR10" s="46"/>
      <c r="CS10" s="46"/>
      <c r="CT10" s="178"/>
      <c r="CU10" s="20"/>
      <c r="CV10" s="20"/>
      <c r="CW10" s="20"/>
      <c r="CX10" s="20"/>
      <c r="CY10" s="20"/>
    </row>
    <row r="11" spans="1:103" s="21" customFormat="1" ht="33.6" customHeight="1" x14ac:dyDescent="0.25">
      <c r="B11" s="80" t="s">
        <v>61</v>
      </c>
      <c r="C11" s="47" t="s">
        <v>77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8"/>
      <c r="T11" s="52"/>
      <c r="U11" s="46"/>
      <c r="V11" s="46"/>
      <c r="W11" s="53"/>
      <c r="X11" s="52"/>
      <c r="Y11" s="46"/>
      <c r="Z11" s="46"/>
      <c r="AA11" s="53"/>
      <c r="AB11" s="52"/>
      <c r="AC11" s="46"/>
      <c r="AD11" s="46"/>
      <c r="AE11" s="53"/>
      <c r="AF11" s="52"/>
      <c r="AG11" s="46"/>
      <c r="AH11" s="46"/>
      <c r="AI11" s="53"/>
      <c r="AJ11" s="52"/>
      <c r="AK11" s="46"/>
      <c r="AL11" s="116"/>
      <c r="AM11" s="117"/>
      <c r="AN11" s="115"/>
      <c r="AO11" s="116"/>
      <c r="AP11" s="46"/>
      <c r="AQ11" s="53"/>
      <c r="AR11" s="52"/>
      <c r="AS11" s="46"/>
      <c r="AT11" s="46"/>
      <c r="AU11" s="53"/>
      <c r="AV11" s="52"/>
      <c r="AW11" s="46"/>
      <c r="AX11" s="46"/>
      <c r="AY11" s="53"/>
      <c r="AZ11" s="52"/>
      <c r="BA11" s="46"/>
      <c r="BB11" s="46"/>
      <c r="BC11" s="53"/>
      <c r="BD11" s="52"/>
      <c r="BE11" s="46"/>
      <c r="BF11" s="46"/>
      <c r="BG11" s="53"/>
      <c r="BH11" s="52"/>
      <c r="BI11" s="46"/>
      <c r="BJ11" s="46"/>
      <c r="BK11" s="53"/>
      <c r="BL11" s="52"/>
      <c r="BM11" s="46"/>
      <c r="BN11" s="46"/>
      <c r="BO11" s="53"/>
      <c r="BP11" s="52"/>
      <c r="BQ11" s="46"/>
      <c r="BR11" s="46"/>
      <c r="BS11" s="53"/>
      <c r="BT11" s="52"/>
      <c r="BU11" s="46"/>
      <c r="BV11" s="46"/>
      <c r="BW11" s="53"/>
      <c r="BX11" s="52"/>
      <c r="BY11" s="46"/>
      <c r="BZ11" s="46"/>
      <c r="CA11" s="53"/>
      <c r="CB11" s="52"/>
      <c r="CC11" s="46"/>
      <c r="CD11" s="46"/>
      <c r="CE11" s="53"/>
      <c r="CF11" s="52"/>
      <c r="CG11" s="46"/>
      <c r="CH11" s="46"/>
      <c r="CI11" s="53"/>
      <c r="CJ11" s="52"/>
      <c r="CK11" s="46"/>
      <c r="CL11" s="46"/>
      <c r="CM11" s="53"/>
      <c r="CN11" s="52"/>
      <c r="CO11" s="46"/>
      <c r="CP11" s="46"/>
      <c r="CQ11" s="53"/>
      <c r="CR11" s="46"/>
      <c r="CS11" s="46"/>
      <c r="CT11" s="178"/>
      <c r="CU11" s="20"/>
      <c r="CV11" s="20"/>
      <c r="CW11" s="20"/>
      <c r="CX11" s="20"/>
      <c r="CY11" s="20"/>
    </row>
    <row r="12" spans="1:103" s="21" customFormat="1" ht="33.6" customHeight="1" thickBot="1" x14ac:dyDescent="0.3">
      <c r="B12" s="86" t="s">
        <v>62</v>
      </c>
      <c r="C12" s="62" t="s">
        <v>78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96"/>
      <c r="T12" s="100"/>
      <c r="U12" s="87"/>
      <c r="V12" s="87"/>
      <c r="W12" s="88"/>
      <c r="X12" s="100"/>
      <c r="Y12" s="87"/>
      <c r="Z12" s="87"/>
      <c r="AA12" s="88"/>
      <c r="AB12" s="100"/>
      <c r="AC12" s="87"/>
      <c r="AD12" s="87"/>
      <c r="AE12" s="88"/>
      <c r="AF12" s="100"/>
      <c r="AG12" s="87"/>
      <c r="AH12" s="87"/>
      <c r="AI12" s="88"/>
      <c r="AJ12" s="100"/>
      <c r="AK12" s="87"/>
      <c r="AL12" s="87"/>
      <c r="AM12" s="88"/>
      <c r="AN12" s="100"/>
      <c r="AO12" s="87"/>
      <c r="AP12" s="87"/>
      <c r="AQ12" s="88"/>
      <c r="AR12" s="100"/>
      <c r="AS12" s="87"/>
      <c r="AT12" s="87"/>
      <c r="AU12" s="88"/>
      <c r="AV12" s="100"/>
      <c r="AW12" s="87"/>
      <c r="AX12" s="87"/>
      <c r="AY12" s="88"/>
      <c r="AZ12" s="100"/>
      <c r="BA12" s="87"/>
      <c r="BB12" s="87"/>
      <c r="BC12" s="88"/>
      <c r="BD12" s="118"/>
      <c r="BE12" s="119"/>
      <c r="BF12" s="87"/>
      <c r="BG12" s="88"/>
      <c r="BH12" s="100"/>
      <c r="BI12" s="87"/>
      <c r="BJ12" s="87"/>
      <c r="BK12" s="88"/>
      <c r="BL12" s="100"/>
      <c r="BM12" s="87"/>
      <c r="BN12" s="87"/>
      <c r="BO12" s="88"/>
      <c r="BP12" s="100"/>
      <c r="BQ12" s="87"/>
      <c r="BR12" s="87"/>
      <c r="BS12" s="88"/>
      <c r="BT12" s="100"/>
      <c r="BU12" s="87"/>
      <c r="BV12" s="87"/>
      <c r="BW12" s="88"/>
      <c r="BX12" s="100"/>
      <c r="BY12" s="87"/>
      <c r="BZ12" s="87"/>
      <c r="CA12" s="88"/>
      <c r="CB12" s="100"/>
      <c r="CC12" s="87"/>
      <c r="CD12" s="87"/>
      <c r="CE12" s="88"/>
      <c r="CF12" s="100"/>
      <c r="CG12" s="87"/>
      <c r="CH12" s="87"/>
      <c r="CI12" s="88"/>
      <c r="CJ12" s="100"/>
      <c r="CK12" s="87"/>
      <c r="CL12" s="87"/>
      <c r="CM12" s="88"/>
      <c r="CN12" s="100"/>
      <c r="CO12" s="87"/>
      <c r="CP12" s="87"/>
      <c r="CQ12" s="88"/>
      <c r="CR12" s="87"/>
      <c r="CS12" s="87"/>
      <c r="CT12" s="179"/>
      <c r="CU12" s="20"/>
      <c r="CV12" s="20"/>
      <c r="CW12" s="20"/>
      <c r="CX12" s="20"/>
      <c r="CY12" s="20"/>
    </row>
    <row r="13" spans="1:103" s="21" customFormat="1" ht="33.6" customHeight="1" thickBot="1" x14ac:dyDescent="0.3">
      <c r="B13" s="107" t="s">
        <v>73</v>
      </c>
      <c r="C13" s="111" t="s">
        <v>79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10"/>
      <c r="T13" s="161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4"/>
      <c r="CR13" s="109"/>
      <c r="CS13" s="109"/>
      <c r="CT13" s="176">
        <f>CT14+CT15+CT16+CT17+CT18+CT19</f>
        <v>0</v>
      </c>
      <c r="CU13" s="20"/>
      <c r="CV13" s="20"/>
      <c r="CW13" s="20"/>
      <c r="CX13" s="20"/>
      <c r="CY13" s="20"/>
    </row>
    <row r="14" spans="1:103" ht="33.6" customHeight="1" x14ac:dyDescent="0.25">
      <c r="B14" s="63" t="s">
        <v>60</v>
      </c>
      <c r="C14" s="91" t="s">
        <v>80</v>
      </c>
      <c r="D14" s="26"/>
      <c r="E14" s="26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6"/>
      <c r="Q14" s="26"/>
      <c r="R14" s="26"/>
      <c r="S14" s="61"/>
      <c r="T14" s="120"/>
      <c r="U14" s="121"/>
      <c r="V14" s="121"/>
      <c r="W14" s="122"/>
      <c r="X14" s="28"/>
      <c r="Y14" s="26"/>
      <c r="Z14" s="26"/>
      <c r="AA14" s="29"/>
      <c r="AB14" s="28"/>
      <c r="AC14" s="26"/>
      <c r="AD14" s="26"/>
      <c r="AE14" s="29"/>
      <c r="AF14" s="28"/>
      <c r="AG14" s="26"/>
      <c r="AH14" s="26"/>
      <c r="AI14" s="29"/>
      <c r="AJ14" s="28"/>
      <c r="AK14" s="26"/>
      <c r="AL14" s="26"/>
      <c r="AM14" s="29"/>
      <c r="AN14" s="28"/>
      <c r="AO14" s="26"/>
      <c r="AP14" s="26"/>
      <c r="AQ14" s="29"/>
      <c r="AR14" s="28"/>
      <c r="AS14" s="26"/>
      <c r="AT14" s="26"/>
      <c r="AU14" s="29"/>
      <c r="AV14" s="28"/>
      <c r="AW14" s="26"/>
      <c r="AX14" s="26"/>
      <c r="AY14" s="29"/>
      <c r="AZ14" s="28"/>
      <c r="BA14" s="26"/>
      <c r="BB14" s="26"/>
      <c r="BC14" s="29"/>
      <c r="BD14" s="28"/>
      <c r="BE14" s="26"/>
      <c r="BF14" s="26"/>
      <c r="BG14" s="29"/>
      <c r="BH14" s="28"/>
      <c r="BI14" s="26"/>
      <c r="BJ14" s="26"/>
      <c r="BK14" s="29"/>
      <c r="BL14" s="28"/>
      <c r="BM14" s="26"/>
      <c r="BN14" s="26"/>
      <c r="BO14" s="29"/>
      <c r="BP14" s="28"/>
      <c r="BQ14" s="26"/>
      <c r="BR14" s="26"/>
      <c r="BS14" s="29"/>
      <c r="BT14" s="28"/>
      <c r="BU14" s="26"/>
      <c r="BV14" s="26"/>
      <c r="BW14" s="29"/>
      <c r="BX14" s="28"/>
      <c r="BY14" s="26"/>
      <c r="BZ14" s="26"/>
      <c r="CA14" s="29"/>
      <c r="CB14" s="28"/>
      <c r="CC14" s="26"/>
      <c r="CD14" s="26"/>
      <c r="CE14" s="29"/>
      <c r="CF14" s="28"/>
      <c r="CG14" s="26"/>
      <c r="CH14" s="26"/>
      <c r="CI14" s="29"/>
      <c r="CJ14" s="28"/>
      <c r="CK14" s="26"/>
      <c r="CL14" s="26"/>
      <c r="CM14" s="29"/>
      <c r="CN14" s="28"/>
      <c r="CO14" s="26"/>
      <c r="CP14" s="26"/>
      <c r="CQ14" s="29"/>
      <c r="CR14" s="26"/>
      <c r="CS14" s="26"/>
      <c r="CT14" s="180"/>
      <c r="CX14" s="22"/>
    </row>
    <row r="15" spans="1:103" s="79" customFormat="1" ht="33.6" customHeight="1" x14ac:dyDescent="0.25">
      <c r="B15" s="58" t="s">
        <v>58</v>
      </c>
      <c r="C15" s="47" t="s">
        <v>81</v>
      </c>
      <c r="D15" s="83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3"/>
      <c r="Q15" s="83"/>
      <c r="R15" s="83"/>
      <c r="S15" s="97"/>
      <c r="T15" s="101"/>
      <c r="U15" s="83"/>
      <c r="V15" s="83"/>
      <c r="W15" s="92"/>
      <c r="X15" s="123"/>
      <c r="Y15" s="124"/>
      <c r="Z15" s="83"/>
      <c r="AA15" s="92"/>
      <c r="AB15" s="101"/>
      <c r="AC15" s="83"/>
      <c r="AD15" s="83"/>
      <c r="AE15" s="92"/>
      <c r="AF15" s="101"/>
      <c r="AG15" s="83"/>
      <c r="AH15" s="83"/>
      <c r="AI15" s="92"/>
      <c r="AJ15" s="101"/>
      <c r="AK15" s="83"/>
      <c r="AL15" s="83"/>
      <c r="AM15" s="92"/>
      <c r="AN15" s="101"/>
      <c r="AO15" s="83"/>
      <c r="AP15" s="83"/>
      <c r="AQ15" s="92"/>
      <c r="AR15" s="101"/>
      <c r="AS15" s="83"/>
      <c r="AT15" s="83"/>
      <c r="AU15" s="92"/>
      <c r="AV15" s="101"/>
      <c r="AW15" s="83"/>
      <c r="AX15" s="83"/>
      <c r="AY15" s="92"/>
      <c r="AZ15" s="101"/>
      <c r="BA15" s="83"/>
      <c r="BB15" s="83"/>
      <c r="BC15" s="92"/>
      <c r="BD15" s="101"/>
      <c r="BE15" s="83"/>
      <c r="BF15" s="83"/>
      <c r="BG15" s="92"/>
      <c r="BH15" s="101"/>
      <c r="BI15" s="83"/>
      <c r="BJ15" s="83"/>
      <c r="BK15" s="92"/>
      <c r="BL15" s="101"/>
      <c r="BM15" s="83"/>
      <c r="BN15" s="83"/>
      <c r="BO15" s="92"/>
      <c r="BP15" s="101"/>
      <c r="BQ15" s="83"/>
      <c r="BR15" s="83"/>
      <c r="BS15" s="92"/>
      <c r="BT15" s="101"/>
      <c r="BU15" s="83"/>
      <c r="BV15" s="83"/>
      <c r="BW15" s="92"/>
      <c r="BX15" s="101"/>
      <c r="BY15" s="83"/>
      <c r="BZ15" s="83"/>
      <c r="CA15" s="92"/>
      <c r="CB15" s="101"/>
      <c r="CC15" s="83"/>
      <c r="CD15" s="83"/>
      <c r="CE15" s="92"/>
      <c r="CF15" s="101"/>
      <c r="CG15" s="83"/>
      <c r="CH15" s="83"/>
      <c r="CI15" s="92"/>
      <c r="CJ15" s="101"/>
      <c r="CK15" s="83"/>
      <c r="CL15" s="83"/>
      <c r="CM15" s="92"/>
      <c r="CN15" s="101"/>
      <c r="CO15" s="83"/>
      <c r="CP15" s="83"/>
      <c r="CQ15" s="92"/>
      <c r="CR15" s="83"/>
      <c r="CS15" s="83"/>
      <c r="CT15" s="178"/>
      <c r="CU15" s="18"/>
      <c r="CV15" s="18"/>
      <c r="CW15" s="18"/>
      <c r="CX15" s="22"/>
      <c r="CY15" s="18"/>
    </row>
    <row r="16" spans="1:103" s="79" customFormat="1" ht="33.6" customHeight="1" x14ac:dyDescent="0.25">
      <c r="B16" s="58" t="s">
        <v>61</v>
      </c>
      <c r="C16" s="47" t="s">
        <v>82</v>
      </c>
      <c r="D16" s="83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3"/>
      <c r="R16" s="83"/>
      <c r="S16" s="97"/>
      <c r="T16" s="101"/>
      <c r="U16" s="83"/>
      <c r="V16" s="83"/>
      <c r="W16" s="92"/>
      <c r="X16" s="101"/>
      <c r="Y16" s="83"/>
      <c r="Z16" s="124"/>
      <c r="AA16" s="125"/>
      <c r="AB16" s="123"/>
      <c r="AC16" s="83"/>
      <c r="AD16" s="83"/>
      <c r="AE16" s="92"/>
      <c r="AF16" s="101"/>
      <c r="AG16" s="83"/>
      <c r="AH16" s="83"/>
      <c r="AI16" s="92"/>
      <c r="AJ16" s="101"/>
      <c r="AK16" s="83"/>
      <c r="AL16" s="83"/>
      <c r="AM16" s="92"/>
      <c r="AN16" s="101"/>
      <c r="AO16" s="83"/>
      <c r="AP16" s="83"/>
      <c r="AQ16" s="92"/>
      <c r="AR16" s="101"/>
      <c r="AS16" s="83"/>
      <c r="AT16" s="83"/>
      <c r="AU16" s="92"/>
      <c r="AV16" s="101"/>
      <c r="AW16" s="83"/>
      <c r="AX16" s="83"/>
      <c r="AY16" s="92"/>
      <c r="AZ16" s="101"/>
      <c r="BA16" s="83"/>
      <c r="BB16" s="83"/>
      <c r="BC16" s="92"/>
      <c r="BD16" s="101"/>
      <c r="BE16" s="83"/>
      <c r="BF16" s="83"/>
      <c r="BG16" s="92"/>
      <c r="BH16" s="101"/>
      <c r="BI16" s="83"/>
      <c r="BJ16" s="83"/>
      <c r="BK16" s="92"/>
      <c r="BL16" s="101"/>
      <c r="BM16" s="83"/>
      <c r="BN16" s="83"/>
      <c r="BO16" s="92"/>
      <c r="BP16" s="101"/>
      <c r="BQ16" s="83"/>
      <c r="BR16" s="83"/>
      <c r="BS16" s="92"/>
      <c r="BT16" s="101"/>
      <c r="BU16" s="83"/>
      <c r="BV16" s="83"/>
      <c r="BW16" s="92"/>
      <c r="BX16" s="101"/>
      <c r="BY16" s="83"/>
      <c r="BZ16" s="83"/>
      <c r="CA16" s="92"/>
      <c r="CB16" s="101"/>
      <c r="CC16" s="83"/>
      <c r="CD16" s="83"/>
      <c r="CE16" s="92"/>
      <c r="CF16" s="101"/>
      <c r="CG16" s="83"/>
      <c r="CH16" s="83"/>
      <c r="CI16" s="92"/>
      <c r="CJ16" s="101"/>
      <c r="CK16" s="83"/>
      <c r="CL16" s="83"/>
      <c r="CM16" s="92"/>
      <c r="CN16" s="101"/>
      <c r="CO16" s="83"/>
      <c r="CP16" s="83"/>
      <c r="CQ16" s="92"/>
      <c r="CR16" s="83"/>
      <c r="CS16" s="83"/>
      <c r="CT16" s="178"/>
      <c r="CU16" s="18"/>
      <c r="CV16" s="18"/>
      <c r="CW16" s="18"/>
      <c r="CX16" s="22"/>
      <c r="CY16" s="18"/>
    </row>
    <row r="17" spans="2:103" s="79" customFormat="1" ht="33.6" customHeight="1" x14ac:dyDescent="0.25">
      <c r="B17" s="58" t="s">
        <v>62</v>
      </c>
      <c r="C17" s="47" t="s">
        <v>83</v>
      </c>
      <c r="D17" s="83"/>
      <c r="E17" s="83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3"/>
      <c r="Q17" s="83"/>
      <c r="R17" s="83"/>
      <c r="S17" s="97"/>
      <c r="T17" s="101"/>
      <c r="U17" s="83"/>
      <c r="V17" s="83"/>
      <c r="W17" s="92"/>
      <c r="X17" s="101"/>
      <c r="Y17" s="83"/>
      <c r="Z17" s="83"/>
      <c r="AA17" s="92"/>
      <c r="AB17" s="101"/>
      <c r="AC17" s="124"/>
      <c r="AD17" s="124"/>
      <c r="AE17" s="125"/>
      <c r="AF17" s="123"/>
      <c r="AG17" s="83"/>
      <c r="AH17" s="83"/>
      <c r="AI17" s="92"/>
      <c r="AJ17" s="101"/>
      <c r="AK17" s="83"/>
      <c r="AL17" s="83"/>
      <c r="AM17" s="92"/>
      <c r="AN17" s="101"/>
      <c r="AO17" s="83"/>
      <c r="AP17" s="83"/>
      <c r="AQ17" s="92"/>
      <c r="AR17" s="101"/>
      <c r="AS17" s="83"/>
      <c r="AT17" s="83"/>
      <c r="AU17" s="92"/>
      <c r="AV17" s="101"/>
      <c r="AW17" s="83"/>
      <c r="AX17" s="83"/>
      <c r="AY17" s="92"/>
      <c r="AZ17" s="101"/>
      <c r="BA17" s="83"/>
      <c r="BB17" s="83"/>
      <c r="BC17" s="92"/>
      <c r="BD17" s="101"/>
      <c r="BE17" s="83"/>
      <c r="BF17" s="83"/>
      <c r="BG17" s="92"/>
      <c r="BH17" s="101"/>
      <c r="BI17" s="83"/>
      <c r="BJ17" s="83"/>
      <c r="BK17" s="92"/>
      <c r="BL17" s="101"/>
      <c r="BM17" s="83"/>
      <c r="BN17" s="83"/>
      <c r="BO17" s="92"/>
      <c r="BP17" s="101"/>
      <c r="BQ17" s="83"/>
      <c r="BR17" s="83"/>
      <c r="BS17" s="92"/>
      <c r="BT17" s="101"/>
      <c r="BU17" s="83"/>
      <c r="BV17" s="83"/>
      <c r="BW17" s="92"/>
      <c r="BX17" s="101"/>
      <c r="BY17" s="83"/>
      <c r="BZ17" s="83"/>
      <c r="CA17" s="92"/>
      <c r="CB17" s="101"/>
      <c r="CC17" s="83"/>
      <c r="CD17" s="83"/>
      <c r="CE17" s="92"/>
      <c r="CF17" s="101"/>
      <c r="CG17" s="83"/>
      <c r="CH17" s="83"/>
      <c r="CI17" s="92"/>
      <c r="CJ17" s="101"/>
      <c r="CK17" s="83"/>
      <c r="CL17" s="83"/>
      <c r="CM17" s="92"/>
      <c r="CN17" s="101"/>
      <c r="CO17" s="83"/>
      <c r="CP17" s="83"/>
      <c r="CQ17" s="92"/>
      <c r="CR17" s="83"/>
      <c r="CS17" s="83"/>
      <c r="CT17" s="178"/>
      <c r="CU17" s="18"/>
      <c r="CV17" s="18"/>
      <c r="CW17" s="18"/>
      <c r="CX17" s="22"/>
      <c r="CY17" s="18"/>
    </row>
    <row r="18" spans="2:103" s="79" customFormat="1" ht="33.6" customHeight="1" x14ac:dyDescent="0.25">
      <c r="B18" s="58" t="s">
        <v>63</v>
      </c>
      <c r="C18" s="47" t="s">
        <v>84</v>
      </c>
      <c r="D18" s="83"/>
      <c r="E18" s="8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3"/>
      <c r="Q18" s="83"/>
      <c r="R18" s="83"/>
      <c r="S18" s="97"/>
      <c r="T18" s="101"/>
      <c r="U18" s="83"/>
      <c r="V18" s="83"/>
      <c r="W18" s="92"/>
      <c r="X18" s="101"/>
      <c r="Y18" s="83"/>
      <c r="Z18" s="83"/>
      <c r="AA18" s="92"/>
      <c r="AB18" s="101"/>
      <c r="AC18" s="83"/>
      <c r="AD18" s="83"/>
      <c r="AE18" s="92"/>
      <c r="AF18" s="101"/>
      <c r="AG18" s="124"/>
      <c r="AH18" s="124"/>
      <c r="AI18" s="92"/>
      <c r="AJ18" s="101"/>
      <c r="AK18" s="83"/>
      <c r="AL18" s="83"/>
      <c r="AM18" s="92"/>
      <c r="AN18" s="101"/>
      <c r="AO18" s="83"/>
      <c r="AP18" s="83"/>
      <c r="AQ18" s="92"/>
      <c r="AR18" s="101"/>
      <c r="AS18" s="83"/>
      <c r="AT18" s="83"/>
      <c r="AU18" s="92"/>
      <c r="AV18" s="101"/>
      <c r="AW18" s="83"/>
      <c r="AX18" s="83"/>
      <c r="AY18" s="92"/>
      <c r="AZ18" s="101"/>
      <c r="BA18" s="83"/>
      <c r="BB18" s="83"/>
      <c r="BC18" s="92"/>
      <c r="BD18" s="101"/>
      <c r="BE18" s="83"/>
      <c r="BF18" s="83"/>
      <c r="BG18" s="92"/>
      <c r="BH18" s="101"/>
      <c r="BI18" s="83"/>
      <c r="BJ18" s="83"/>
      <c r="BK18" s="92"/>
      <c r="BL18" s="101"/>
      <c r="BM18" s="83"/>
      <c r="BN18" s="83"/>
      <c r="BO18" s="92"/>
      <c r="BP18" s="101"/>
      <c r="BQ18" s="83"/>
      <c r="BR18" s="83"/>
      <c r="BS18" s="92"/>
      <c r="BT18" s="101"/>
      <c r="BU18" s="83"/>
      <c r="BV18" s="83"/>
      <c r="BW18" s="92"/>
      <c r="BX18" s="101"/>
      <c r="BY18" s="83"/>
      <c r="BZ18" s="83"/>
      <c r="CA18" s="92"/>
      <c r="CB18" s="101"/>
      <c r="CC18" s="83"/>
      <c r="CD18" s="83"/>
      <c r="CE18" s="92"/>
      <c r="CF18" s="101"/>
      <c r="CG18" s="83"/>
      <c r="CH18" s="83"/>
      <c r="CI18" s="92"/>
      <c r="CJ18" s="101"/>
      <c r="CK18" s="83"/>
      <c r="CL18" s="83"/>
      <c r="CM18" s="92"/>
      <c r="CN18" s="101"/>
      <c r="CO18" s="83"/>
      <c r="CP18" s="83"/>
      <c r="CQ18" s="92"/>
      <c r="CR18" s="83"/>
      <c r="CS18" s="83"/>
      <c r="CT18" s="178"/>
      <c r="CU18" s="18"/>
      <c r="CV18" s="18"/>
      <c r="CW18" s="18"/>
      <c r="CX18" s="22"/>
      <c r="CY18" s="18"/>
    </row>
    <row r="19" spans="2:103" ht="33.6" customHeight="1" thickBot="1" x14ac:dyDescent="0.3">
      <c r="B19" s="59" t="s">
        <v>70</v>
      </c>
      <c r="C19" s="62" t="s">
        <v>85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8"/>
      <c r="T19" s="102"/>
      <c r="U19" s="93"/>
      <c r="V19" s="93"/>
      <c r="W19" s="94"/>
      <c r="X19" s="102"/>
      <c r="Y19" s="93"/>
      <c r="Z19" s="93"/>
      <c r="AA19" s="94"/>
      <c r="AB19" s="102"/>
      <c r="AC19" s="93"/>
      <c r="AD19" s="93"/>
      <c r="AE19" s="94"/>
      <c r="AF19" s="102"/>
      <c r="AG19" s="93"/>
      <c r="AH19" s="93"/>
      <c r="AI19" s="94"/>
      <c r="AJ19" s="102"/>
      <c r="AK19" s="93"/>
      <c r="AL19" s="93"/>
      <c r="AM19" s="94"/>
      <c r="AN19" s="102"/>
      <c r="AO19" s="93"/>
      <c r="AP19" s="93"/>
      <c r="AQ19" s="94"/>
      <c r="AR19" s="102"/>
      <c r="AS19" s="93"/>
      <c r="AT19" s="93"/>
      <c r="AU19" s="94"/>
      <c r="AV19" s="102"/>
      <c r="AW19" s="93"/>
      <c r="AX19" s="93"/>
      <c r="AY19" s="94"/>
      <c r="AZ19" s="102"/>
      <c r="BA19" s="93"/>
      <c r="BB19" s="93"/>
      <c r="BC19" s="94"/>
      <c r="BD19" s="126"/>
      <c r="BE19" s="127"/>
      <c r="BF19" s="93"/>
      <c r="BG19" s="94"/>
      <c r="BH19" s="102"/>
      <c r="BI19" s="93"/>
      <c r="BJ19" s="93"/>
      <c r="BK19" s="94"/>
      <c r="BL19" s="102"/>
      <c r="BM19" s="93"/>
      <c r="BN19" s="93"/>
      <c r="BO19" s="94"/>
      <c r="BP19" s="102"/>
      <c r="BQ19" s="93"/>
      <c r="BR19" s="93"/>
      <c r="BS19" s="94"/>
      <c r="BT19" s="102"/>
      <c r="BU19" s="93"/>
      <c r="BV19" s="93"/>
      <c r="BW19" s="94"/>
      <c r="BX19" s="102"/>
      <c r="BY19" s="93"/>
      <c r="BZ19" s="93"/>
      <c r="CA19" s="94"/>
      <c r="CB19" s="102"/>
      <c r="CC19" s="93"/>
      <c r="CD19" s="93"/>
      <c r="CE19" s="94"/>
      <c r="CF19" s="102"/>
      <c r="CG19" s="93"/>
      <c r="CH19" s="93"/>
      <c r="CI19" s="94"/>
      <c r="CJ19" s="102"/>
      <c r="CK19" s="93"/>
      <c r="CL19" s="93"/>
      <c r="CM19" s="94"/>
      <c r="CN19" s="102"/>
      <c r="CO19" s="93"/>
      <c r="CP19" s="93"/>
      <c r="CQ19" s="94"/>
      <c r="CR19" s="93"/>
      <c r="CS19" s="93"/>
      <c r="CT19" s="179"/>
      <c r="CX19" s="22"/>
    </row>
    <row r="20" spans="2:103" s="36" customFormat="1" ht="33.6" customHeight="1" thickBot="1" x14ac:dyDescent="0.3">
      <c r="B20" s="51" t="s">
        <v>71</v>
      </c>
      <c r="C20" s="76" t="s">
        <v>86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5"/>
      <c r="T20" s="128"/>
      <c r="U20" s="129"/>
      <c r="V20" s="129"/>
      <c r="W20" s="130"/>
      <c r="X20" s="128"/>
      <c r="Y20" s="72"/>
      <c r="Z20" s="72"/>
      <c r="AA20" s="73"/>
      <c r="AB20" s="74"/>
      <c r="AC20" s="72"/>
      <c r="AD20" s="72"/>
      <c r="AE20" s="73"/>
      <c r="AF20" s="74"/>
      <c r="AG20" s="72"/>
      <c r="AH20" s="72"/>
      <c r="AI20" s="73"/>
      <c r="AJ20" s="74"/>
      <c r="AK20" s="72"/>
      <c r="AL20" s="72"/>
      <c r="AM20" s="73"/>
      <c r="AN20" s="74"/>
      <c r="AO20" s="72"/>
      <c r="AP20" s="72"/>
      <c r="AQ20" s="73"/>
      <c r="AR20" s="74"/>
      <c r="AS20" s="72"/>
      <c r="AT20" s="72"/>
      <c r="AU20" s="73"/>
      <c r="AV20" s="74"/>
      <c r="AW20" s="72"/>
      <c r="AX20" s="72"/>
      <c r="AY20" s="73"/>
      <c r="AZ20" s="74"/>
      <c r="BA20" s="72"/>
      <c r="BB20" s="72"/>
      <c r="BC20" s="73"/>
      <c r="BD20" s="74"/>
      <c r="BE20" s="72"/>
      <c r="BF20" s="72"/>
      <c r="BG20" s="73"/>
      <c r="BH20" s="74"/>
      <c r="BI20" s="72"/>
      <c r="BJ20" s="72"/>
      <c r="BK20" s="73"/>
      <c r="BL20" s="74"/>
      <c r="BM20" s="72"/>
      <c r="BN20" s="72"/>
      <c r="BO20" s="73"/>
      <c r="BP20" s="74"/>
      <c r="BQ20" s="72"/>
      <c r="BR20" s="72"/>
      <c r="BS20" s="73"/>
      <c r="BT20" s="74"/>
      <c r="BU20" s="72"/>
      <c r="BV20" s="72"/>
      <c r="BW20" s="73"/>
      <c r="BX20" s="74"/>
      <c r="BY20" s="72"/>
      <c r="BZ20" s="72"/>
      <c r="CA20" s="73"/>
      <c r="CB20" s="74"/>
      <c r="CC20" s="72"/>
      <c r="CD20" s="72"/>
      <c r="CE20" s="73"/>
      <c r="CF20" s="74"/>
      <c r="CG20" s="72"/>
      <c r="CH20" s="72"/>
      <c r="CI20" s="73"/>
      <c r="CJ20" s="74"/>
      <c r="CK20" s="72"/>
      <c r="CL20" s="72"/>
      <c r="CM20" s="73"/>
      <c r="CN20" s="74"/>
      <c r="CO20" s="72"/>
      <c r="CP20" s="72"/>
      <c r="CQ20" s="73"/>
      <c r="CR20" s="72"/>
      <c r="CS20" s="72"/>
      <c r="CT20" s="181"/>
      <c r="CU20" s="34"/>
      <c r="CV20" s="34"/>
      <c r="CW20" s="34"/>
      <c r="CX20" s="35"/>
      <c r="CY20" s="34"/>
    </row>
    <row r="21" spans="2:103" s="36" customFormat="1" ht="33.6" customHeight="1" thickBot="1" x14ac:dyDescent="0.3">
      <c r="B21" s="51" t="s">
        <v>66</v>
      </c>
      <c r="C21" s="76" t="s">
        <v>87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5"/>
      <c r="T21" s="74"/>
      <c r="U21" s="72"/>
      <c r="V21" s="72"/>
      <c r="W21" s="130"/>
      <c r="X21" s="128"/>
      <c r="Y21" s="72"/>
      <c r="Z21" s="72"/>
      <c r="AA21" s="73"/>
      <c r="AB21" s="74"/>
      <c r="AC21" s="72"/>
      <c r="AD21" s="72"/>
      <c r="AE21" s="73"/>
      <c r="AF21" s="74"/>
      <c r="AG21" s="72"/>
      <c r="AH21" s="72"/>
      <c r="AI21" s="73"/>
      <c r="AJ21" s="74"/>
      <c r="AK21" s="72"/>
      <c r="AL21" s="72"/>
      <c r="AM21" s="73"/>
      <c r="AN21" s="74"/>
      <c r="AO21" s="72"/>
      <c r="AP21" s="72"/>
      <c r="AQ21" s="73"/>
      <c r="AR21" s="74"/>
      <c r="AS21" s="72"/>
      <c r="AT21" s="72"/>
      <c r="AU21" s="73"/>
      <c r="AV21" s="74"/>
      <c r="AW21" s="72"/>
      <c r="AX21" s="72"/>
      <c r="AY21" s="73"/>
      <c r="AZ21" s="74"/>
      <c r="BA21" s="72"/>
      <c r="BB21" s="72"/>
      <c r="BC21" s="73"/>
      <c r="BD21" s="74"/>
      <c r="BE21" s="72"/>
      <c r="BF21" s="72"/>
      <c r="BG21" s="73"/>
      <c r="BH21" s="74"/>
      <c r="BI21" s="72"/>
      <c r="BJ21" s="72"/>
      <c r="BK21" s="73"/>
      <c r="BL21" s="74"/>
      <c r="BM21" s="72"/>
      <c r="BN21" s="72"/>
      <c r="BO21" s="73"/>
      <c r="BP21" s="74"/>
      <c r="BQ21" s="72"/>
      <c r="BR21" s="72"/>
      <c r="BS21" s="73"/>
      <c r="BT21" s="74"/>
      <c r="BU21" s="72"/>
      <c r="BV21" s="72"/>
      <c r="BW21" s="73"/>
      <c r="BX21" s="74"/>
      <c r="BY21" s="72"/>
      <c r="BZ21" s="72"/>
      <c r="CA21" s="73"/>
      <c r="CB21" s="74"/>
      <c r="CC21" s="72"/>
      <c r="CD21" s="72"/>
      <c r="CE21" s="73"/>
      <c r="CF21" s="74"/>
      <c r="CG21" s="72"/>
      <c r="CH21" s="72"/>
      <c r="CI21" s="73"/>
      <c r="CJ21" s="74"/>
      <c r="CK21" s="72"/>
      <c r="CL21" s="72"/>
      <c r="CM21" s="73"/>
      <c r="CN21" s="74"/>
      <c r="CO21" s="72"/>
      <c r="CP21" s="72"/>
      <c r="CQ21" s="73"/>
      <c r="CR21" s="72"/>
      <c r="CS21" s="72"/>
      <c r="CT21" s="181"/>
      <c r="CU21" s="34"/>
      <c r="CV21" s="34"/>
      <c r="CW21" s="34"/>
      <c r="CX21" s="35"/>
      <c r="CY21" s="34"/>
    </row>
    <row r="22" spans="2:103" s="36" customFormat="1" ht="33.6" hidden="1" customHeight="1" x14ac:dyDescent="0.25">
      <c r="B22" s="85"/>
      <c r="C22" s="82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71"/>
      <c r="T22" s="70"/>
      <c r="U22" s="68"/>
      <c r="V22" s="68"/>
      <c r="W22" s="69"/>
      <c r="X22" s="70"/>
      <c r="Y22" s="68"/>
      <c r="Z22" s="68"/>
      <c r="AA22" s="69"/>
      <c r="AB22" s="70"/>
      <c r="AC22" s="68"/>
      <c r="AD22" s="68"/>
      <c r="AE22" s="69"/>
      <c r="AF22" s="70"/>
      <c r="AG22" s="68"/>
      <c r="AH22" s="68"/>
      <c r="AI22" s="69"/>
      <c r="AJ22" s="70"/>
      <c r="AK22" s="68"/>
      <c r="AL22" s="68"/>
      <c r="AM22" s="69"/>
      <c r="AN22" s="70"/>
      <c r="AO22" s="68"/>
      <c r="AP22" s="68"/>
      <c r="AQ22" s="69"/>
      <c r="AR22" s="70"/>
      <c r="AS22" s="68"/>
      <c r="AT22" s="68"/>
      <c r="AU22" s="69"/>
      <c r="AV22" s="70"/>
      <c r="AW22" s="68"/>
      <c r="AX22" s="68"/>
      <c r="AY22" s="69"/>
      <c r="AZ22" s="70"/>
      <c r="BA22" s="68"/>
      <c r="BB22" s="68"/>
      <c r="BC22" s="69"/>
      <c r="BD22" s="70"/>
      <c r="BE22" s="68"/>
      <c r="BF22" s="68"/>
      <c r="BG22" s="69"/>
      <c r="BH22" s="70"/>
      <c r="BI22" s="68"/>
      <c r="BJ22" s="68"/>
      <c r="BK22" s="69"/>
      <c r="BL22" s="70"/>
      <c r="BM22" s="68"/>
      <c r="BN22" s="68"/>
      <c r="BO22" s="69"/>
      <c r="BP22" s="70"/>
      <c r="BQ22" s="68"/>
      <c r="BR22" s="68"/>
      <c r="BS22" s="69"/>
      <c r="BT22" s="70"/>
      <c r="BU22" s="68"/>
      <c r="BV22" s="68"/>
      <c r="BW22" s="69"/>
      <c r="BX22" s="70"/>
      <c r="BY22" s="68"/>
      <c r="BZ22" s="68"/>
      <c r="CA22" s="69"/>
      <c r="CB22" s="70"/>
      <c r="CC22" s="68"/>
      <c r="CD22" s="68"/>
      <c r="CE22" s="69"/>
      <c r="CF22" s="70"/>
      <c r="CG22" s="68"/>
      <c r="CH22" s="68"/>
      <c r="CI22" s="69"/>
      <c r="CJ22" s="70"/>
      <c r="CK22" s="68"/>
      <c r="CL22" s="68"/>
      <c r="CM22" s="69"/>
      <c r="CN22" s="70"/>
      <c r="CO22" s="68"/>
      <c r="CP22" s="68"/>
      <c r="CQ22" s="69"/>
      <c r="CR22" s="68"/>
      <c r="CS22" s="68"/>
      <c r="CT22" s="182"/>
      <c r="CU22" s="34"/>
      <c r="CV22" s="34"/>
      <c r="CW22" s="34"/>
      <c r="CX22" s="35"/>
      <c r="CY22" s="34"/>
    </row>
    <row r="23" spans="2:103" s="36" customFormat="1" ht="33.6" hidden="1" customHeight="1" x14ac:dyDescent="0.25">
      <c r="B23" s="46"/>
      <c r="C23" s="8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49"/>
      <c r="T23" s="31"/>
      <c r="U23" s="32"/>
      <c r="V23" s="32"/>
      <c r="W23" s="33"/>
      <c r="X23" s="31"/>
      <c r="Y23" s="32"/>
      <c r="Z23" s="32"/>
      <c r="AA23" s="33"/>
      <c r="AB23" s="31"/>
      <c r="AC23" s="32"/>
      <c r="AD23" s="32"/>
      <c r="AE23" s="33"/>
      <c r="AF23" s="31"/>
      <c r="AG23" s="32"/>
      <c r="AH23" s="32"/>
      <c r="AI23" s="33"/>
      <c r="AJ23" s="31"/>
      <c r="AK23" s="32"/>
      <c r="AL23" s="32"/>
      <c r="AM23" s="33"/>
      <c r="AN23" s="31"/>
      <c r="AO23" s="32"/>
      <c r="AP23" s="32"/>
      <c r="AQ23" s="33"/>
      <c r="AR23" s="31"/>
      <c r="AS23" s="32"/>
      <c r="AT23" s="32"/>
      <c r="AU23" s="33"/>
      <c r="AV23" s="31"/>
      <c r="AW23" s="32"/>
      <c r="AX23" s="32"/>
      <c r="AY23" s="33"/>
      <c r="AZ23" s="31"/>
      <c r="BA23" s="32"/>
      <c r="BB23" s="32"/>
      <c r="BC23" s="33"/>
      <c r="BD23" s="31"/>
      <c r="BE23" s="32"/>
      <c r="BF23" s="32"/>
      <c r="BG23" s="33"/>
      <c r="BH23" s="31"/>
      <c r="BI23" s="32"/>
      <c r="BJ23" s="32"/>
      <c r="BK23" s="33"/>
      <c r="BL23" s="31"/>
      <c r="BM23" s="32"/>
      <c r="BN23" s="32"/>
      <c r="BO23" s="33"/>
      <c r="BP23" s="31"/>
      <c r="BQ23" s="32"/>
      <c r="BR23" s="32"/>
      <c r="BS23" s="33"/>
      <c r="BT23" s="31"/>
      <c r="BU23" s="32"/>
      <c r="BV23" s="32"/>
      <c r="BW23" s="33"/>
      <c r="BX23" s="31"/>
      <c r="BY23" s="32"/>
      <c r="BZ23" s="32"/>
      <c r="CA23" s="33"/>
      <c r="CB23" s="31"/>
      <c r="CC23" s="32"/>
      <c r="CD23" s="32"/>
      <c r="CE23" s="33"/>
      <c r="CF23" s="31"/>
      <c r="CG23" s="32"/>
      <c r="CH23" s="32"/>
      <c r="CI23" s="33"/>
      <c r="CJ23" s="31"/>
      <c r="CK23" s="32"/>
      <c r="CL23" s="32"/>
      <c r="CM23" s="33"/>
      <c r="CN23" s="31"/>
      <c r="CO23" s="32"/>
      <c r="CP23" s="32"/>
      <c r="CQ23" s="33"/>
      <c r="CR23" s="32"/>
      <c r="CS23" s="32"/>
      <c r="CT23" s="183"/>
      <c r="CU23" s="34"/>
      <c r="CV23" s="34"/>
      <c r="CW23" s="34"/>
      <c r="CX23" s="35"/>
      <c r="CY23" s="34"/>
    </row>
    <row r="24" spans="2:103" s="36" customFormat="1" ht="33.6" hidden="1" customHeight="1" x14ac:dyDescent="0.25">
      <c r="B24" s="46"/>
      <c r="C24" s="8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49"/>
      <c r="T24" s="31"/>
      <c r="U24" s="32"/>
      <c r="V24" s="32"/>
      <c r="W24" s="33"/>
      <c r="X24" s="31"/>
      <c r="Y24" s="32"/>
      <c r="Z24" s="32"/>
      <c r="AA24" s="33"/>
      <c r="AB24" s="31"/>
      <c r="AC24" s="32"/>
      <c r="AD24" s="32"/>
      <c r="AE24" s="33"/>
      <c r="AF24" s="31"/>
      <c r="AG24" s="32"/>
      <c r="AH24" s="32"/>
      <c r="AI24" s="33"/>
      <c r="AJ24" s="31"/>
      <c r="AK24" s="32"/>
      <c r="AL24" s="32"/>
      <c r="AM24" s="33"/>
      <c r="AN24" s="31"/>
      <c r="AO24" s="32"/>
      <c r="AP24" s="32"/>
      <c r="AQ24" s="33"/>
      <c r="AR24" s="31"/>
      <c r="AS24" s="32"/>
      <c r="AT24" s="32"/>
      <c r="AU24" s="33"/>
      <c r="AV24" s="31"/>
      <c r="AW24" s="32"/>
      <c r="AX24" s="32"/>
      <c r="AY24" s="33"/>
      <c r="AZ24" s="31"/>
      <c r="BA24" s="32"/>
      <c r="BB24" s="32"/>
      <c r="BC24" s="33"/>
      <c r="BD24" s="31"/>
      <c r="BE24" s="32"/>
      <c r="BF24" s="32"/>
      <c r="BG24" s="33"/>
      <c r="BH24" s="31"/>
      <c r="BI24" s="32"/>
      <c r="BJ24" s="32"/>
      <c r="BK24" s="33"/>
      <c r="BL24" s="31"/>
      <c r="BM24" s="32"/>
      <c r="BN24" s="32"/>
      <c r="BO24" s="33"/>
      <c r="BP24" s="31"/>
      <c r="BQ24" s="32"/>
      <c r="BR24" s="32"/>
      <c r="BS24" s="33"/>
      <c r="BT24" s="31"/>
      <c r="BU24" s="32"/>
      <c r="BV24" s="32"/>
      <c r="BW24" s="33"/>
      <c r="BX24" s="31"/>
      <c r="BY24" s="32"/>
      <c r="BZ24" s="32"/>
      <c r="CA24" s="33"/>
      <c r="CB24" s="31"/>
      <c r="CC24" s="32"/>
      <c r="CD24" s="32"/>
      <c r="CE24" s="33"/>
      <c r="CF24" s="31"/>
      <c r="CG24" s="32"/>
      <c r="CH24" s="32"/>
      <c r="CI24" s="33"/>
      <c r="CJ24" s="31"/>
      <c r="CK24" s="32"/>
      <c r="CL24" s="32"/>
      <c r="CM24" s="33"/>
      <c r="CN24" s="31"/>
      <c r="CO24" s="32"/>
      <c r="CP24" s="32"/>
      <c r="CQ24" s="33"/>
      <c r="CR24" s="32"/>
      <c r="CS24" s="32"/>
      <c r="CT24" s="183"/>
      <c r="CU24" s="34"/>
      <c r="CV24" s="34"/>
      <c r="CW24" s="34"/>
      <c r="CX24" s="35"/>
      <c r="CY24" s="34"/>
    </row>
    <row r="25" spans="2:103" s="36" customFormat="1" ht="33.6" hidden="1" customHeight="1" x14ac:dyDescent="0.25">
      <c r="B25" s="46"/>
      <c r="C25" s="81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2"/>
      <c r="Q25" s="32"/>
      <c r="R25" s="32"/>
      <c r="S25" s="49"/>
      <c r="T25" s="31"/>
      <c r="U25" s="32"/>
      <c r="V25" s="32"/>
      <c r="W25" s="33"/>
      <c r="X25" s="31"/>
      <c r="Y25" s="32"/>
      <c r="Z25" s="32"/>
      <c r="AA25" s="33"/>
      <c r="AB25" s="31"/>
      <c r="AC25" s="32"/>
      <c r="AD25" s="32"/>
      <c r="AE25" s="33"/>
      <c r="AF25" s="31"/>
      <c r="AG25" s="32"/>
      <c r="AH25" s="32"/>
      <c r="AI25" s="33"/>
      <c r="AJ25" s="31"/>
      <c r="AK25" s="32"/>
      <c r="AL25" s="32"/>
      <c r="AM25" s="33"/>
      <c r="AN25" s="31"/>
      <c r="AO25" s="32"/>
      <c r="AP25" s="32"/>
      <c r="AQ25" s="33"/>
      <c r="AR25" s="31"/>
      <c r="AS25" s="32"/>
      <c r="AT25" s="32"/>
      <c r="AU25" s="33"/>
      <c r="AV25" s="31"/>
      <c r="AW25" s="32"/>
      <c r="AX25" s="32"/>
      <c r="AY25" s="33"/>
      <c r="AZ25" s="31"/>
      <c r="BA25" s="32"/>
      <c r="BB25" s="32"/>
      <c r="BC25" s="33"/>
      <c r="BD25" s="31"/>
      <c r="BE25" s="32"/>
      <c r="BF25" s="32"/>
      <c r="BG25" s="33"/>
      <c r="BH25" s="31"/>
      <c r="BI25" s="32"/>
      <c r="BJ25" s="32"/>
      <c r="BK25" s="33"/>
      <c r="BL25" s="31"/>
      <c r="BM25" s="32"/>
      <c r="BN25" s="32"/>
      <c r="BO25" s="33"/>
      <c r="BP25" s="31"/>
      <c r="BQ25" s="32"/>
      <c r="BR25" s="32"/>
      <c r="BS25" s="33"/>
      <c r="BT25" s="31"/>
      <c r="BU25" s="32"/>
      <c r="BV25" s="32"/>
      <c r="BW25" s="33"/>
      <c r="BX25" s="31"/>
      <c r="BY25" s="32"/>
      <c r="BZ25" s="32"/>
      <c r="CA25" s="33"/>
      <c r="CB25" s="31"/>
      <c r="CC25" s="32"/>
      <c r="CD25" s="32"/>
      <c r="CE25" s="33"/>
      <c r="CF25" s="31"/>
      <c r="CG25" s="32"/>
      <c r="CH25" s="32"/>
      <c r="CI25" s="33"/>
      <c r="CJ25" s="31"/>
      <c r="CK25" s="32"/>
      <c r="CL25" s="32"/>
      <c r="CM25" s="33"/>
      <c r="CN25" s="31"/>
      <c r="CO25" s="32"/>
      <c r="CP25" s="32"/>
      <c r="CQ25" s="33"/>
      <c r="CR25" s="38"/>
      <c r="CS25" s="38"/>
      <c r="CT25" s="183"/>
      <c r="CU25" s="34"/>
      <c r="CV25" s="34"/>
      <c r="CW25" s="34"/>
      <c r="CX25" s="35"/>
      <c r="CY25" s="34"/>
    </row>
    <row r="26" spans="2:103" s="36" customFormat="1" ht="33.6" hidden="1" customHeight="1" x14ac:dyDescent="0.25">
      <c r="B26" s="46"/>
      <c r="C26" s="81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2"/>
      <c r="Q26" s="32"/>
      <c r="R26" s="32"/>
      <c r="S26" s="49"/>
      <c r="T26" s="31"/>
      <c r="U26" s="32"/>
      <c r="V26" s="32"/>
      <c r="W26" s="33"/>
      <c r="X26" s="31"/>
      <c r="Y26" s="32"/>
      <c r="Z26" s="32"/>
      <c r="AA26" s="33"/>
      <c r="AB26" s="31"/>
      <c r="AC26" s="32"/>
      <c r="AD26" s="32"/>
      <c r="AE26" s="33"/>
      <c r="AF26" s="31"/>
      <c r="AG26" s="32"/>
      <c r="AH26" s="32"/>
      <c r="AI26" s="33"/>
      <c r="AJ26" s="31"/>
      <c r="AK26" s="32"/>
      <c r="AL26" s="32"/>
      <c r="AM26" s="33"/>
      <c r="AN26" s="31"/>
      <c r="AO26" s="32"/>
      <c r="AP26" s="32"/>
      <c r="AQ26" s="33"/>
      <c r="AR26" s="31"/>
      <c r="AS26" s="32"/>
      <c r="AT26" s="32"/>
      <c r="AU26" s="33"/>
      <c r="AV26" s="31"/>
      <c r="AW26" s="32"/>
      <c r="AX26" s="32"/>
      <c r="AY26" s="33"/>
      <c r="AZ26" s="31"/>
      <c r="BA26" s="32"/>
      <c r="BB26" s="32"/>
      <c r="BC26" s="33"/>
      <c r="BD26" s="31"/>
      <c r="BE26" s="32"/>
      <c r="BF26" s="32"/>
      <c r="BG26" s="33"/>
      <c r="BH26" s="31"/>
      <c r="BI26" s="32"/>
      <c r="BJ26" s="32"/>
      <c r="BK26" s="33"/>
      <c r="BL26" s="31"/>
      <c r="BM26" s="32"/>
      <c r="BN26" s="32"/>
      <c r="BO26" s="33"/>
      <c r="BP26" s="31"/>
      <c r="BQ26" s="32"/>
      <c r="BR26" s="32"/>
      <c r="BS26" s="33"/>
      <c r="BT26" s="31"/>
      <c r="BU26" s="32"/>
      <c r="BV26" s="32"/>
      <c r="BW26" s="33"/>
      <c r="BX26" s="31"/>
      <c r="BY26" s="32"/>
      <c r="BZ26" s="32"/>
      <c r="CA26" s="33"/>
      <c r="CB26" s="31"/>
      <c r="CC26" s="32"/>
      <c r="CD26" s="32"/>
      <c r="CE26" s="33"/>
      <c r="CF26" s="31"/>
      <c r="CG26" s="32"/>
      <c r="CH26" s="32"/>
      <c r="CI26" s="33"/>
      <c r="CJ26" s="31"/>
      <c r="CK26" s="32"/>
      <c r="CL26" s="32"/>
      <c r="CM26" s="33"/>
      <c r="CN26" s="31"/>
      <c r="CO26" s="32"/>
      <c r="CP26" s="32"/>
      <c r="CQ26" s="33"/>
      <c r="CR26" s="38"/>
      <c r="CS26" s="38"/>
      <c r="CT26" s="183"/>
      <c r="CU26" s="34"/>
      <c r="CV26" s="34"/>
      <c r="CW26" s="34"/>
      <c r="CX26" s="35"/>
      <c r="CY26" s="34"/>
    </row>
    <row r="27" spans="2:103" s="36" customFormat="1" ht="33.6" hidden="1" customHeight="1" x14ac:dyDescent="0.25">
      <c r="B27" s="46"/>
      <c r="C27" s="81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50"/>
      <c r="T27" s="37"/>
      <c r="U27" s="38"/>
      <c r="V27" s="38"/>
      <c r="W27" s="39"/>
      <c r="X27" s="37"/>
      <c r="Y27" s="38"/>
      <c r="Z27" s="38"/>
      <c r="AA27" s="39"/>
      <c r="AB27" s="37"/>
      <c r="AC27" s="38"/>
      <c r="AD27" s="38"/>
      <c r="AE27" s="39"/>
      <c r="AF27" s="37"/>
      <c r="AG27" s="38"/>
      <c r="AH27" s="38"/>
      <c r="AI27" s="39"/>
      <c r="AJ27" s="37"/>
      <c r="AK27" s="38"/>
      <c r="AL27" s="38"/>
      <c r="AM27" s="39"/>
      <c r="AN27" s="37"/>
      <c r="AO27" s="38"/>
      <c r="AP27" s="38"/>
      <c r="AQ27" s="39"/>
      <c r="AR27" s="37"/>
      <c r="AS27" s="38"/>
      <c r="AT27" s="38"/>
      <c r="AU27" s="39"/>
      <c r="AV27" s="37"/>
      <c r="AW27" s="38"/>
      <c r="AX27" s="38"/>
      <c r="AY27" s="39"/>
      <c r="AZ27" s="37"/>
      <c r="BA27" s="38"/>
      <c r="BB27" s="38"/>
      <c r="BC27" s="39"/>
      <c r="BD27" s="37"/>
      <c r="BE27" s="38"/>
      <c r="BF27" s="38"/>
      <c r="BG27" s="39"/>
      <c r="BH27" s="37"/>
      <c r="BI27" s="38"/>
      <c r="BJ27" s="38"/>
      <c r="BK27" s="39"/>
      <c r="BL27" s="37"/>
      <c r="BM27" s="38"/>
      <c r="BN27" s="38"/>
      <c r="BO27" s="39"/>
      <c r="BP27" s="37"/>
      <c r="BQ27" s="38"/>
      <c r="BR27" s="38"/>
      <c r="BS27" s="39"/>
      <c r="BT27" s="37"/>
      <c r="BU27" s="38"/>
      <c r="BV27" s="38"/>
      <c r="BW27" s="39"/>
      <c r="BX27" s="37"/>
      <c r="BY27" s="38"/>
      <c r="BZ27" s="38"/>
      <c r="CA27" s="39"/>
      <c r="CB27" s="37"/>
      <c r="CC27" s="38"/>
      <c r="CD27" s="38"/>
      <c r="CE27" s="39"/>
      <c r="CF27" s="37"/>
      <c r="CG27" s="38"/>
      <c r="CH27" s="38"/>
      <c r="CI27" s="39"/>
      <c r="CJ27" s="37"/>
      <c r="CK27" s="38"/>
      <c r="CL27" s="38"/>
      <c r="CM27" s="39"/>
      <c r="CN27" s="37"/>
      <c r="CO27" s="38"/>
      <c r="CP27" s="38"/>
      <c r="CQ27" s="39"/>
      <c r="CR27" s="38"/>
      <c r="CS27" s="38"/>
      <c r="CT27" s="183"/>
      <c r="CU27" s="34"/>
      <c r="CV27" s="34"/>
      <c r="CW27" s="34"/>
      <c r="CX27" s="35"/>
      <c r="CY27" s="34"/>
    </row>
    <row r="28" spans="2:103" s="36" customFormat="1" ht="33.6" hidden="1" customHeight="1" x14ac:dyDescent="0.25">
      <c r="B28" s="46"/>
      <c r="C28" s="81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50"/>
      <c r="T28" s="37"/>
      <c r="U28" s="38"/>
      <c r="V28" s="38"/>
      <c r="W28" s="39"/>
      <c r="X28" s="37"/>
      <c r="Y28" s="38"/>
      <c r="Z28" s="38"/>
      <c r="AA28" s="39"/>
      <c r="AB28" s="37"/>
      <c r="AC28" s="38"/>
      <c r="AD28" s="38"/>
      <c r="AE28" s="39"/>
      <c r="AF28" s="37"/>
      <c r="AG28" s="38"/>
      <c r="AH28" s="38"/>
      <c r="AI28" s="39"/>
      <c r="AJ28" s="37"/>
      <c r="AK28" s="38"/>
      <c r="AL28" s="38"/>
      <c r="AM28" s="39"/>
      <c r="AN28" s="37"/>
      <c r="AO28" s="38"/>
      <c r="AP28" s="38"/>
      <c r="AQ28" s="39"/>
      <c r="AR28" s="37"/>
      <c r="AS28" s="38"/>
      <c r="AT28" s="38"/>
      <c r="AU28" s="39"/>
      <c r="AV28" s="37"/>
      <c r="AW28" s="38"/>
      <c r="AX28" s="38"/>
      <c r="AY28" s="39"/>
      <c r="AZ28" s="37"/>
      <c r="BA28" s="38"/>
      <c r="BB28" s="38"/>
      <c r="BC28" s="39"/>
      <c r="BD28" s="37"/>
      <c r="BE28" s="38"/>
      <c r="BF28" s="38"/>
      <c r="BG28" s="39"/>
      <c r="BH28" s="37"/>
      <c r="BI28" s="38"/>
      <c r="BJ28" s="38"/>
      <c r="BK28" s="39"/>
      <c r="BL28" s="37"/>
      <c r="BM28" s="38"/>
      <c r="BN28" s="38"/>
      <c r="BO28" s="39"/>
      <c r="BP28" s="37"/>
      <c r="BQ28" s="38"/>
      <c r="BR28" s="38"/>
      <c r="BS28" s="39"/>
      <c r="BT28" s="37"/>
      <c r="BU28" s="38"/>
      <c r="BV28" s="38"/>
      <c r="BW28" s="39"/>
      <c r="BX28" s="37"/>
      <c r="BY28" s="38"/>
      <c r="BZ28" s="38"/>
      <c r="CA28" s="39"/>
      <c r="CB28" s="37"/>
      <c r="CC28" s="38"/>
      <c r="CD28" s="38"/>
      <c r="CE28" s="39"/>
      <c r="CF28" s="37"/>
      <c r="CG28" s="38"/>
      <c r="CH28" s="38"/>
      <c r="CI28" s="39"/>
      <c r="CJ28" s="37"/>
      <c r="CK28" s="38"/>
      <c r="CL28" s="38"/>
      <c r="CM28" s="39"/>
      <c r="CN28" s="37"/>
      <c r="CO28" s="38"/>
      <c r="CP28" s="38"/>
      <c r="CQ28" s="39"/>
      <c r="CR28" s="38"/>
      <c r="CS28" s="38"/>
      <c r="CT28" s="183"/>
      <c r="CU28" s="34"/>
      <c r="CV28" s="34"/>
      <c r="CW28" s="34"/>
      <c r="CX28" s="35"/>
      <c r="CY28" s="34"/>
    </row>
    <row r="29" spans="2:103" s="36" customFormat="1" ht="33.6" hidden="1" customHeight="1" x14ac:dyDescent="0.25">
      <c r="B29" s="46"/>
      <c r="C29" s="81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50"/>
      <c r="T29" s="37"/>
      <c r="U29" s="38"/>
      <c r="V29" s="38"/>
      <c r="W29" s="39"/>
      <c r="X29" s="37"/>
      <c r="Y29" s="38"/>
      <c r="Z29" s="38"/>
      <c r="AA29" s="39"/>
      <c r="AB29" s="37"/>
      <c r="AC29" s="38"/>
      <c r="AD29" s="38"/>
      <c r="AE29" s="39"/>
      <c r="AF29" s="37"/>
      <c r="AG29" s="38"/>
      <c r="AH29" s="38"/>
      <c r="AI29" s="39"/>
      <c r="AJ29" s="37"/>
      <c r="AK29" s="38"/>
      <c r="AL29" s="38"/>
      <c r="AM29" s="39"/>
      <c r="AN29" s="37"/>
      <c r="AO29" s="38"/>
      <c r="AP29" s="38"/>
      <c r="AQ29" s="39"/>
      <c r="AR29" s="37"/>
      <c r="AS29" s="38"/>
      <c r="AT29" s="38"/>
      <c r="AU29" s="39"/>
      <c r="AV29" s="37"/>
      <c r="AW29" s="38"/>
      <c r="AX29" s="38"/>
      <c r="AY29" s="39"/>
      <c r="AZ29" s="37"/>
      <c r="BA29" s="38"/>
      <c r="BB29" s="38"/>
      <c r="BC29" s="39"/>
      <c r="BD29" s="37"/>
      <c r="BE29" s="38"/>
      <c r="BF29" s="38"/>
      <c r="BG29" s="39"/>
      <c r="BH29" s="37"/>
      <c r="BI29" s="38"/>
      <c r="BJ29" s="38"/>
      <c r="BK29" s="39"/>
      <c r="BL29" s="37"/>
      <c r="BM29" s="38"/>
      <c r="BN29" s="38"/>
      <c r="BO29" s="39"/>
      <c r="BP29" s="37"/>
      <c r="BQ29" s="38"/>
      <c r="BR29" s="38"/>
      <c r="BS29" s="39"/>
      <c r="BT29" s="37"/>
      <c r="BU29" s="38"/>
      <c r="BV29" s="38"/>
      <c r="BW29" s="39"/>
      <c r="BX29" s="37"/>
      <c r="BY29" s="38"/>
      <c r="BZ29" s="38"/>
      <c r="CA29" s="39"/>
      <c r="CB29" s="37"/>
      <c r="CC29" s="38"/>
      <c r="CD29" s="38"/>
      <c r="CE29" s="39"/>
      <c r="CF29" s="37"/>
      <c r="CG29" s="38"/>
      <c r="CH29" s="38"/>
      <c r="CI29" s="39"/>
      <c r="CJ29" s="37"/>
      <c r="CK29" s="38"/>
      <c r="CL29" s="38"/>
      <c r="CM29" s="39"/>
      <c r="CN29" s="37"/>
      <c r="CO29" s="38"/>
      <c r="CP29" s="38"/>
      <c r="CQ29" s="39"/>
      <c r="CR29" s="38"/>
      <c r="CS29" s="38"/>
      <c r="CT29" s="183"/>
      <c r="CU29" s="34"/>
      <c r="CV29" s="34"/>
      <c r="CW29" s="34"/>
      <c r="CX29" s="35"/>
      <c r="CY29" s="34"/>
    </row>
    <row r="30" spans="2:103" s="36" customFormat="1" ht="33.6" hidden="1" customHeight="1" thickBot="1" x14ac:dyDescent="0.3">
      <c r="B30" s="46"/>
      <c r="C30" s="81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50"/>
      <c r="T30" s="37"/>
      <c r="U30" s="38"/>
      <c r="V30" s="38"/>
      <c r="W30" s="39"/>
      <c r="X30" s="37"/>
      <c r="Y30" s="38"/>
      <c r="Z30" s="38"/>
      <c r="AA30" s="39"/>
      <c r="AB30" s="37"/>
      <c r="AC30" s="38"/>
      <c r="AD30" s="38"/>
      <c r="AE30" s="39"/>
      <c r="AF30" s="37"/>
      <c r="AG30" s="38"/>
      <c r="AH30" s="38"/>
      <c r="AI30" s="39"/>
      <c r="AJ30" s="37"/>
      <c r="AK30" s="38"/>
      <c r="AL30" s="38"/>
      <c r="AM30" s="39"/>
      <c r="AN30" s="37"/>
      <c r="AO30" s="38"/>
      <c r="AP30" s="38"/>
      <c r="AQ30" s="39"/>
      <c r="AR30" s="37"/>
      <c r="AS30" s="38"/>
      <c r="AT30" s="38"/>
      <c r="AU30" s="39"/>
      <c r="AV30" s="37"/>
      <c r="AW30" s="38"/>
      <c r="AX30" s="38"/>
      <c r="AY30" s="39"/>
      <c r="AZ30" s="37"/>
      <c r="BA30" s="38"/>
      <c r="BB30" s="38"/>
      <c r="BC30" s="39"/>
      <c r="BD30" s="37"/>
      <c r="BE30" s="38"/>
      <c r="BF30" s="38"/>
      <c r="BG30" s="39"/>
      <c r="BH30" s="37"/>
      <c r="BI30" s="38"/>
      <c r="BJ30" s="38"/>
      <c r="BK30" s="39"/>
      <c r="BL30" s="37"/>
      <c r="BM30" s="38"/>
      <c r="BN30" s="38"/>
      <c r="BO30" s="39"/>
      <c r="BP30" s="37"/>
      <c r="BQ30" s="38"/>
      <c r="BR30" s="38"/>
      <c r="BS30" s="39"/>
      <c r="BT30" s="37"/>
      <c r="BU30" s="38"/>
      <c r="BV30" s="38"/>
      <c r="BW30" s="39"/>
      <c r="BX30" s="37"/>
      <c r="BY30" s="38"/>
      <c r="BZ30" s="38"/>
      <c r="CA30" s="39"/>
      <c r="CB30" s="37"/>
      <c r="CC30" s="38"/>
      <c r="CD30" s="38"/>
      <c r="CE30" s="39"/>
      <c r="CF30" s="37"/>
      <c r="CG30" s="38"/>
      <c r="CH30" s="38"/>
      <c r="CI30" s="39"/>
      <c r="CJ30" s="37"/>
      <c r="CK30" s="38"/>
      <c r="CL30" s="38"/>
      <c r="CM30" s="39"/>
      <c r="CN30" s="37"/>
      <c r="CO30" s="38"/>
      <c r="CP30" s="38"/>
      <c r="CQ30" s="39"/>
      <c r="CR30" s="38"/>
      <c r="CS30" s="38"/>
      <c r="CT30" s="183"/>
      <c r="CU30" s="34"/>
      <c r="CV30" s="34"/>
      <c r="CW30" s="34"/>
      <c r="CX30" s="35"/>
      <c r="CY30" s="34"/>
    </row>
    <row r="31" spans="2:103" s="36" customFormat="1" ht="33.6" hidden="1" customHeight="1" x14ac:dyDescent="0.25">
      <c r="B31" s="46"/>
      <c r="C31" s="81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50"/>
      <c r="T31" s="37"/>
      <c r="U31" s="38"/>
      <c r="V31" s="38"/>
      <c r="W31" s="39"/>
      <c r="X31" s="37"/>
      <c r="Y31" s="38"/>
      <c r="Z31" s="38"/>
      <c r="AA31" s="39"/>
      <c r="AB31" s="37"/>
      <c r="AC31" s="38"/>
      <c r="AD31" s="38"/>
      <c r="AE31" s="39"/>
      <c r="AF31" s="37"/>
      <c r="AG31" s="38"/>
      <c r="AH31" s="38"/>
      <c r="AI31" s="39"/>
      <c r="AJ31" s="37"/>
      <c r="AK31" s="38"/>
      <c r="AL31" s="38"/>
      <c r="AM31" s="39"/>
      <c r="AN31" s="37"/>
      <c r="AO31" s="38"/>
      <c r="AP31" s="38"/>
      <c r="AQ31" s="39"/>
      <c r="AR31" s="37"/>
      <c r="AS31" s="38"/>
      <c r="AT31" s="38"/>
      <c r="AU31" s="39"/>
      <c r="AV31" s="37"/>
      <c r="AW31" s="38"/>
      <c r="AX31" s="38"/>
      <c r="AY31" s="39"/>
      <c r="AZ31" s="37"/>
      <c r="BA31" s="38"/>
      <c r="BB31" s="38"/>
      <c r="BC31" s="39"/>
      <c r="BD31" s="37"/>
      <c r="BE31" s="38"/>
      <c r="BF31" s="38"/>
      <c r="BG31" s="39"/>
      <c r="BH31" s="37"/>
      <c r="BI31" s="38"/>
      <c r="BJ31" s="38"/>
      <c r="BK31" s="39"/>
      <c r="BL31" s="37"/>
      <c r="BM31" s="38"/>
      <c r="BN31" s="38"/>
      <c r="BO31" s="39"/>
      <c r="BP31" s="37"/>
      <c r="BQ31" s="38"/>
      <c r="BR31" s="38"/>
      <c r="BS31" s="39"/>
      <c r="BT31" s="37"/>
      <c r="BU31" s="38"/>
      <c r="BV31" s="38"/>
      <c r="BW31" s="39"/>
      <c r="BX31" s="37"/>
      <c r="BY31" s="38"/>
      <c r="BZ31" s="38"/>
      <c r="CA31" s="39"/>
      <c r="CB31" s="37"/>
      <c r="CC31" s="38"/>
      <c r="CD31" s="38"/>
      <c r="CE31" s="39"/>
      <c r="CF31" s="37"/>
      <c r="CG31" s="38"/>
      <c r="CH31" s="38"/>
      <c r="CI31" s="39"/>
      <c r="CJ31" s="37"/>
      <c r="CK31" s="38"/>
      <c r="CL31" s="38"/>
      <c r="CM31" s="39"/>
      <c r="CN31" s="37"/>
      <c r="CO31" s="38"/>
      <c r="CP31" s="38"/>
      <c r="CQ31" s="39"/>
      <c r="CR31" s="38"/>
      <c r="CS31" s="38"/>
      <c r="CT31" s="183"/>
      <c r="CU31" s="34"/>
      <c r="CV31" s="34"/>
      <c r="CW31" s="34"/>
      <c r="CX31" s="35"/>
      <c r="CY31" s="34"/>
    </row>
    <row r="32" spans="2:103" s="36" customFormat="1" ht="33.6" hidden="1" customHeight="1" thickBot="1" x14ac:dyDescent="0.3">
      <c r="B32" s="46"/>
      <c r="C32" s="81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50"/>
      <c r="T32" s="37"/>
      <c r="U32" s="38"/>
      <c r="V32" s="38"/>
      <c r="W32" s="39"/>
      <c r="X32" s="37"/>
      <c r="Y32" s="38"/>
      <c r="Z32" s="38"/>
      <c r="AA32" s="39"/>
      <c r="AB32" s="37"/>
      <c r="AC32" s="38"/>
      <c r="AD32" s="38"/>
      <c r="AE32" s="39"/>
      <c r="AF32" s="37"/>
      <c r="AG32" s="38"/>
      <c r="AH32" s="38"/>
      <c r="AI32" s="39"/>
      <c r="AJ32" s="37"/>
      <c r="AK32" s="38"/>
      <c r="AL32" s="38"/>
      <c r="AM32" s="39"/>
      <c r="AN32" s="37"/>
      <c r="AO32" s="38"/>
      <c r="AP32" s="38"/>
      <c r="AQ32" s="39"/>
      <c r="AR32" s="37"/>
      <c r="AS32" s="38"/>
      <c r="AT32" s="38"/>
      <c r="AU32" s="39"/>
      <c r="AV32" s="37"/>
      <c r="AW32" s="38"/>
      <c r="AX32" s="38"/>
      <c r="AY32" s="39"/>
      <c r="AZ32" s="37"/>
      <c r="BA32" s="38"/>
      <c r="BB32" s="38"/>
      <c r="BC32" s="39"/>
      <c r="BD32" s="37"/>
      <c r="BE32" s="38"/>
      <c r="BF32" s="38"/>
      <c r="BG32" s="39"/>
      <c r="BH32" s="37"/>
      <c r="BI32" s="38"/>
      <c r="BJ32" s="38"/>
      <c r="BK32" s="39"/>
      <c r="BL32" s="37"/>
      <c r="BM32" s="38"/>
      <c r="BN32" s="38"/>
      <c r="BO32" s="39"/>
      <c r="BP32" s="37"/>
      <c r="BQ32" s="38"/>
      <c r="BR32" s="38"/>
      <c r="BS32" s="39"/>
      <c r="BT32" s="37"/>
      <c r="BU32" s="38"/>
      <c r="BV32" s="38"/>
      <c r="BW32" s="39"/>
      <c r="BX32" s="37"/>
      <c r="BY32" s="38"/>
      <c r="BZ32" s="38"/>
      <c r="CA32" s="39"/>
      <c r="CB32" s="37"/>
      <c r="CC32" s="38"/>
      <c r="CD32" s="38"/>
      <c r="CE32" s="39"/>
      <c r="CF32" s="37"/>
      <c r="CG32" s="38"/>
      <c r="CH32" s="38"/>
      <c r="CI32" s="39"/>
      <c r="CJ32" s="37"/>
      <c r="CK32" s="38"/>
      <c r="CL32" s="38"/>
      <c r="CM32" s="39"/>
      <c r="CN32" s="37"/>
      <c r="CO32" s="38"/>
      <c r="CP32" s="38"/>
      <c r="CQ32" s="39"/>
      <c r="CR32" s="38"/>
      <c r="CS32" s="38"/>
      <c r="CT32" s="183"/>
      <c r="CU32" s="34"/>
      <c r="CV32" s="34"/>
      <c r="CW32" s="34"/>
      <c r="CX32" s="35"/>
      <c r="CY32" s="34"/>
    </row>
    <row r="33" spans="2:103" s="36" customFormat="1" ht="33.6" hidden="1" customHeight="1" thickBot="1" x14ac:dyDescent="0.3">
      <c r="B33" s="78"/>
      <c r="C33" s="112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54"/>
      <c r="T33" s="40"/>
      <c r="U33" s="41"/>
      <c r="V33" s="41"/>
      <c r="W33" s="42"/>
      <c r="X33" s="40"/>
      <c r="Y33" s="41"/>
      <c r="Z33" s="41"/>
      <c r="AA33" s="42"/>
      <c r="AB33" s="40"/>
      <c r="AC33" s="41"/>
      <c r="AD33" s="41"/>
      <c r="AE33" s="42"/>
      <c r="AF33" s="40"/>
      <c r="AG33" s="41"/>
      <c r="AH33" s="41"/>
      <c r="AI33" s="42"/>
      <c r="AJ33" s="40"/>
      <c r="AK33" s="41"/>
      <c r="AL33" s="41"/>
      <c r="AM33" s="42"/>
      <c r="AN33" s="40"/>
      <c r="AO33" s="41"/>
      <c r="AP33" s="41"/>
      <c r="AQ33" s="42"/>
      <c r="AR33" s="40"/>
      <c r="AS33" s="41"/>
      <c r="AT33" s="41"/>
      <c r="AU33" s="42"/>
      <c r="AV33" s="40"/>
      <c r="AW33" s="41"/>
      <c r="AX33" s="41"/>
      <c r="AY33" s="42"/>
      <c r="AZ33" s="40"/>
      <c r="BA33" s="41"/>
      <c r="BB33" s="41"/>
      <c r="BC33" s="42"/>
      <c r="BD33" s="40"/>
      <c r="BE33" s="41"/>
      <c r="BF33" s="41"/>
      <c r="BG33" s="42"/>
      <c r="BH33" s="40"/>
      <c r="BI33" s="41"/>
      <c r="BJ33" s="41"/>
      <c r="BK33" s="42"/>
      <c r="BL33" s="40"/>
      <c r="BM33" s="41"/>
      <c r="BN33" s="41"/>
      <c r="BO33" s="42"/>
      <c r="BP33" s="40"/>
      <c r="BQ33" s="41"/>
      <c r="BR33" s="41"/>
      <c r="BS33" s="42"/>
      <c r="BT33" s="40"/>
      <c r="BU33" s="41"/>
      <c r="BV33" s="41"/>
      <c r="BW33" s="42"/>
      <c r="BX33" s="40"/>
      <c r="BY33" s="41"/>
      <c r="BZ33" s="41"/>
      <c r="CA33" s="42"/>
      <c r="CB33" s="40"/>
      <c r="CC33" s="41"/>
      <c r="CD33" s="41"/>
      <c r="CE33" s="42"/>
      <c r="CF33" s="40"/>
      <c r="CG33" s="41"/>
      <c r="CH33" s="41"/>
      <c r="CI33" s="42"/>
      <c r="CJ33" s="40"/>
      <c r="CK33" s="41"/>
      <c r="CL33" s="41"/>
      <c r="CM33" s="42"/>
      <c r="CN33" s="40"/>
      <c r="CO33" s="41"/>
      <c r="CP33" s="41"/>
      <c r="CQ33" s="42"/>
      <c r="CR33" s="41"/>
      <c r="CS33" s="41"/>
      <c r="CT33" s="184"/>
      <c r="CU33" s="34"/>
      <c r="CV33" s="34"/>
      <c r="CW33" s="34"/>
      <c r="CX33" s="35"/>
      <c r="CY33" s="34"/>
    </row>
    <row r="34" spans="2:103" s="36" customFormat="1" ht="33.6" customHeight="1" thickBot="1" x14ac:dyDescent="0.3">
      <c r="B34" s="51" t="s">
        <v>65</v>
      </c>
      <c r="C34" s="76" t="s">
        <v>88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60"/>
      <c r="T34" s="43"/>
      <c r="U34" s="44"/>
      <c r="V34" s="44"/>
      <c r="W34" s="45"/>
      <c r="X34" s="43"/>
      <c r="Y34" s="44"/>
      <c r="Z34" s="104"/>
      <c r="AA34" s="103"/>
      <c r="AB34" s="43"/>
      <c r="AC34" s="44"/>
      <c r="AD34" s="44"/>
      <c r="AE34" s="45"/>
      <c r="AF34" s="43"/>
      <c r="AG34" s="44"/>
      <c r="AH34" s="44"/>
      <c r="AI34" s="45"/>
      <c r="AJ34" s="43"/>
      <c r="AK34" s="44"/>
      <c r="AL34" s="44"/>
      <c r="AM34" s="45"/>
      <c r="AN34" s="43"/>
      <c r="AO34" s="44"/>
      <c r="AP34" s="44"/>
      <c r="AQ34" s="45"/>
      <c r="AR34" s="43"/>
      <c r="AS34" s="44"/>
      <c r="AT34" s="44"/>
      <c r="AU34" s="45"/>
      <c r="AV34" s="43"/>
      <c r="AW34" s="44"/>
      <c r="AX34" s="44"/>
      <c r="AY34" s="45"/>
      <c r="AZ34" s="43"/>
      <c r="BA34" s="44"/>
      <c r="BB34" s="44"/>
      <c r="BC34" s="45"/>
      <c r="BD34" s="43"/>
      <c r="BE34" s="44"/>
      <c r="BF34" s="44"/>
      <c r="BG34" s="45"/>
      <c r="BH34" s="43"/>
      <c r="BI34" s="44"/>
      <c r="BJ34" s="44"/>
      <c r="BK34" s="45"/>
      <c r="BL34" s="43"/>
      <c r="BM34" s="44"/>
      <c r="BN34" s="44"/>
      <c r="BO34" s="45"/>
      <c r="BP34" s="43"/>
      <c r="BQ34" s="44"/>
      <c r="BR34" s="44"/>
      <c r="BS34" s="45"/>
      <c r="BT34" s="43"/>
      <c r="BU34" s="44"/>
      <c r="BV34" s="44"/>
      <c r="BW34" s="45"/>
      <c r="BX34" s="43"/>
      <c r="BY34" s="44"/>
      <c r="BZ34" s="44"/>
      <c r="CA34" s="45"/>
      <c r="CB34" s="43"/>
      <c r="CC34" s="44"/>
      <c r="CD34" s="44"/>
      <c r="CE34" s="45"/>
      <c r="CF34" s="43"/>
      <c r="CG34" s="44"/>
      <c r="CH34" s="44"/>
      <c r="CI34" s="45"/>
      <c r="CJ34" s="43"/>
      <c r="CK34" s="44"/>
      <c r="CL34" s="44"/>
      <c r="CM34" s="45"/>
      <c r="CN34" s="43"/>
      <c r="CO34" s="44"/>
      <c r="CP34" s="44"/>
      <c r="CQ34" s="45"/>
      <c r="CR34" s="44"/>
      <c r="CS34" s="44"/>
      <c r="CT34" s="181"/>
      <c r="CU34" s="34"/>
      <c r="CV34" s="34"/>
      <c r="CW34" s="34"/>
      <c r="CX34" s="35"/>
      <c r="CY34" s="34"/>
    </row>
    <row r="35" spans="2:103" s="36" customFormat="1" ht="33.6" customHeight="1" thickBot="1" x14ac:dyDescent="0.3">
      <c r="B35" s="51" t="s">
        <v>67</v>
      </c>
      <c r="C35" s="77" t="s">
        <v>52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60"/>
      <c r="T35" s="43"/>
      <c r="U35" s="44"/>
      <c r="V35" s="44"/>
      <c r="W35" s="45"/>
      <c r="X35" s="43"/>
      <c r="Y35" s="44"/>
      <c r="Z35" s="44"/>
      <c r="AA35" s="45"/>
      <c r="AB35" s="43"/>
      <c r="AC35" s="44"/>
      <c r="AD35" s="44"/>
      <c r="AE35" s="45"/>
      <c r="AF35" s="43"/>
      <c r="AG35" s="44"/>
      <c r="AH35" s="44"/>
      <c r="AI35" s="45"/>
      <c r="AJ35" s="43"/>
      <c r="AK35" s="44"/>
      <c r="AL35" s="44"/>
      <c r="AM35" s="45"/>
      <c r="AN35" s="43"/>
      <c r="AO35" s="44"/>
      <c r="AP35" s="44"/>
      <c r="AQ35" s="45"/>
      <c r="AR35" s="43"/>
      <c r="AS35" s="44"/>
      <c r="AT35" s="44"/>
      <c r="AU35" s="45"/>
      <c r="AV35" s="43"/>
      <c r="AW35" s="44"/>
      <c r="AX35" s="44"/>
      <c r="AY35" s="45"/>
      <c r="AZ35" s="43"/>
      <c r="BA35" s="44"/>
      <c r="BB35" s="44"/>
      <c r="BC35" s="45"/>
      <c r="BD35" s="104"/>
      <c r="BE35" s="104"/>
      <c r="BF35" s="104"/>
      <c r="BG35" s="104"/>
      <c r="BH35" s="43"/>
      <c r="BI35" s="44"/>
      <c r="BJ35" s="44"/>
      <c r="BK35" s="45"/>
      <c r="BL35" s="43"/>
      <c r="BM35" s="44"/>
      <c r="BN35" s="44"/>
      <c r="BO35" s="45"/>
      <c r="BP35" s="43"/>
      <c r="BQ35" s="44"/>
      <c r="BR35" s="44"/>
      <c r="BS35" s="45"/>
      <c r="BT35" s="43"/>
      <c r="BU35" s="44"/>
      <c r="BV35" s="44"/>
      <c r="BW35" s="45"/>
      <c r="BX35" s="43"/>
      <c r="BY35" s="44"/>
      <c r="BZ35" s="44"/>
      <c r="CA35" s="45"/>
      <c r="CB35" s="43"/>
      <c r="CC35" s="44"/>
      <c r="CD35" s="44"/>
      <c r="CE35" s="45"/>
      <c r="CF35" s="43"/>
      <c r="CG35" s="44"/>
      <c r="CH35" s="44"/>
      <c r="CI35" s="45"/>
      <c r="CJ35" s="43"/>
      <c r="CK35" s="44"/>
      <c r="CL35" s="44"/>
      <c r="CM35" s="45"/>
      <c r="CN35" s="43"/>
      <c r="CO35" s="44"/>
      <c r="CP35" s="44"/>
      <c r="CQ35" s="45"/>
      <c r="CR35" s="44"/>
      <c r="CS35" s="44"/>
      <c r="CT35" s="181"/>
      <c r="CU35" s="34"/>
      <c r="CV35" s="34"/>
      <c r="CW35" s="34"/>
      <c r="CX35" s="35"/>
      <c r="CY35" s="34"/>
    </row>
    <row r="36" spans="2:103" s="36" customFormat="1" ht="33.6" customHeight="1" thickBot="1" x14ac:dyDescent="0.3">
      <c r="B36" s="132" t="s">
        <v>68</v>
      </c>
      <c r="C36" s="77" t="s">
        <v>109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60"/>
      <c r="T36" s="43"/>
      <c r="U36" s="44"/>
      <c r="V36" s="44"/>
      <c r="W36" s="45"/>
      <c r="X36" s="43"/>
      <c r="Y36" s="44"/>
      <c r="Z36" s="44"/>
      <c r="AA36" s="45"/>
      <c r="AB36" s="43"/>
      <c r="AC36" s="44"/>
      <c r="AD36" s="44"/>
      <c r="AE36" s="45"/>
      <c r="AF36" s="43"/>
      <c r="AG36" s="44"/>
      <c r="AH36" s="44"/>
      <c r="AI36" s="45"/>
      <c r="AJ36" s="43"/>
      <c r="AK36" s="44"/>
      <c r="AL36" s="44"/>
      <c r="AM36" s="45"/>
      <c r="AN36" s="43"/>
      <c r="AO36" s="44"/>
      <c r="AP36" s="44"/>
      <c r="AQ36" s="45"/>
      <c r="AR36" s="43"/>
      <c r="AS36" s="44"/>
      <c r="AT36" s="44"/>
      <c r="AU36" s="45"/>
      <c r="AV36" s="43"/>
      <c r="AW36" s="44"/>
      <c r="AX36" s="44"/>
      <c r="AY36" s="45"/>
      <c r="AZ36" s="43"/>
      <c r="BA36" s="44"/>
      <c r="BB36" s="44"/>
      <c r="BC36" s="45"/>
      <c r="BD36" s="43"/>
      <c r="BE36" s="44"/>
      <c r="BF36" s="44"/>
      <c r="BG36" s="45"/>
      <c r="BH36" s="43"/>
      <c r="BI36" s="44"/>
      <c r="BJ36" s="44"/>
      <c r="BK36" s="45"/>
      <c r="BL36" s="43"/>
      <c r="BM36" s="44"/>
      <c r="BN36" s="44"/>
      <c r="BO36" s="45"/>
      <c r="BP36" s="43"/>
      <c r="BQ36" s="44"/>
      <c r="BR36" s="44"/>
      <c r="BS36" s="45"/>
      <c r="BT36" s="43"/>
      <c r="BU36" s="44"/>
      <c r="BV36" s="44"/>
      <c r="BW36" s="45"/>
      <c r="BX36" s="43"/>
      <c r="BY36" s="44"/>
      <c r="BZ36" s="44"/>
      <c r="CA36" s="45"/>
      <c r="CB36" s="43"/>
      <c r="CC36" s="44"/>
      <c r="CD36" s="44"/>
      <c r="CE36" s="45"/>
      <c r="CF36" s="43"/>
      <c r="CG36" s="44"/>
      <c r="CH36" s="44"/>
      <c r="CI36" s="45"/>
      <c r="CJ36" s="43"/>
      <c r="CK36" s="44"/>
      <c r="CL36" s="44"/>
      <c r="CM36" s="45"/>
      <c r="CN36" s="131"/>
      <c r="CO36" s="44"/>
      <c r="CP36" s="44"/>
      <c r="CQ36" s="45"/>
      <c r="CR36" s="44"/>
      <c r="CS36" s="44"/>
      <c r="CT36" s="181"/>
      <c r="CU36" s="34"/>
      <c r="CV36" s="34"/>
      <c r="CW36" s="34"/>
      <c r="CX36" s="35"/>
      <c r="CY36" s="34"/>
    </row>
    <row r="37" spans="2:103" ht="15.75" thickBot="1" x14ac:dyDescent="0.3"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X37" s="22"/>
    </row>
    <row r="38" spans="2:103" ht="15.75" thickBot="1" x14ac:dyDescent="0.3">
      <c r="B38" s="159" t="s">
        <v>50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85">
        <f>CT8+CT13+CT20+CT21+CT34+CT35+CT36</f>
        <v>0</v>
      </c>
    </row>
    <row r="39" spans="2:103" x14ac:dyDescent="0.25">
      <c r="B39" s="23"/>
      <c r="C39" s="6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55"/>
    </row>
    <row r="40" spans="2:103" x14ac:dyDescent="0.25">
      <c r="B40" s="23"/>
      <c r="C40" s="6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55"/>
    </row>
    <row r="41" spans="2:103" x14ac:dyDescent="0.25">
      <c r="B41" s="23"/>
      <c r="C41" s="6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55"/>
    </row>
    <row r="42" spans="2:103" ht="26.45" customHeight="1" x14ac:dyDescent="0.25">
      <c r="B42" s="23"/>
      <c r="C42" s="65" t="s">
        <v>53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57"/>
      <c r="AT42" s="24"/>
      <c r="AU42" s="24"/>
      <c r="AV42" s="24"/>
      <c r="AW42" s="24"/>
      <c r="AX42" s="24"/>
      <c r="AY42" s="24"/>
      <c r="AZ42" s="24"/>
      <c r="BA42" s="24"/>
      <c r="BB42" s="24"/>
      <c r="BC42" s="158" t="s">
        <v>64</v>
      </c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24"/>
      <c r="CS42" s="24"/>
      <c r="CT42" s="55"/>
      <c r="CU42" s="25"/>
    </row>
  </sheetData>
  <sheetProtection algorithmName="SHA-512" hashValue="176brE2xAnCrivH9d8ClUoX/jBW4ep4ggPHZdBdutNWwRH/YhrlyG3CVoMPJDQZW7yO17kLMbRC1zdzunz+1CA==" saltValue="l1un+zEQwG9NoYVPNzVHCg==" spinCount="100000" sheet="1" objects="1" scenarios="1"/>
  <mergeCells count="38">
    <mergeCell ref="CJ7:CM7"/>
    <mergeCell ref="AZ7:BC7"/>
    <mergeCell ref="BD7:BG7"/>
    <mergeCell ref="BH7:BK7"/>
    <mergeCell ref="CB7:CE7"/>
    <mergeCell ref="CF7:CI7"/>
    <mergeCell ref="BC42:CQ42"/>
    <mergeCell ref="B38:CS38"/>
    <mergeCell ref="BT7:BW7"/>
    <mergeCell ref="BX7:CA7"/>
    <mergeCell ref="T8:CQ8"/>
    <mergeCell ref="T13:CQ13"/>
    <mergeCell ref="T7:W7"/>
    <mergeCell ref="X7:AA7"/>
    <mergeCell ref="AB7:AE7"/>
    <mergeCell ref="CN7:CQ7"/>
    <mergeCell ref="B37:CT37"/>
    <mergeCell ref="AN7:AQ7"/>
    <mergeCell ref="AJ7:AM7"/>
    <mergeCell ref="AF7:AI7"/>
    <mergeCell ref="CT5:CT7"/>
    <mergeCell ref="D5:CS5"/>
    <mergeCell ref="B1:CT1"/>
    <mergeCell ref="C5:C7"/>
    <mergeCell ref="B2:CT2"/>
    <mergeCell ref="B4:CT4"/>
    <mergeCell ref="B3:CT3"/>
    <mergeCell ref="B5:B7"/>
    <mergeCell ref="D7:G7"/>
    <mergeCell ref="H7:K7"/>
    <mergeCell ref="R7:S7"/>
    <mergeCell ref="P7:Q7"/>
    <mergeCell ref="L7:O7"/>
    <mergeCell ref="AR7:AU7"/>
    <mergeCell ref="BL7:BO7"/>
    <mergeCell ref="D6:CS6"/>
    <mergeCell ref="AV7:AY7"/>
    <mergeCell ref="BP7:BS7"/>
  </mergeCells>
  <conditionalFormatting sqref="B38">
    <cfRule type="containsText" dxfId="1" priority="94" operator="containsText" text="prawd">
      <formula>NOT(ISERROR(SEARCH("prawd",B38)))</formula>
    </cfRule>
  </conditionalFormatting>
  <conditionalFormatting sqref="CT38">
    <cfRule type="containsText" dxfId="0" priority="1" operator="containsText" text="prawd">
      <formula>NOT(ISERROR(SEARCH("prawd",CT38)))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workbookViewId="0">
      <selection activeCell="L39" activeCellId="2" sqref="L8 L25 L39"/>
    </sheetView>
  </sheetViews>
  <sheetFormatPr defaultRowHeight="15" x14ac:dyDescent="0.25"/>
  <cols>
    <col min="1" max="1" width="32.85546875" customWidth="1"/>
    <col min="2" max="3" width="13.42578125" customWidth="1"/>
    <col min="4" max="4" width="12" customWidth="1"/>
    <col min="5" max="5" width="13.5703125" customWidth="1"/>
    <col min="6" max="9" width="12" customWidth="1"/>
    <col min="10" max="10" width="13.140625" customWidth="1"/>
    <col min="12" max="12" width="13.42578125" style="1" bestFit="1" customWidth="1"/>
  </cols>
  <sheetData>
    <row r="1" spans="1:12" x14ac:dyDescent="0.25">
      <c r="C1" s="2">
        <v>0.31</v>
      </c>
      <c r="D1" s="2">
        <v>0.38</v>
      </c>
      <c r="E1" s="2">
        <v>0.27500000000000002</v>
      </c>
      <c r="F1" s="2">
        <v>0.02</v>
      </c>
      <c r="G1" s="2">
        <v>1.4999999999999999E-2</v>
      </c>
      <c r="H1" s="2">
        <v>3.5000000000000003E-2</v>
      </c>
      <c r="I1" s="2">
        <v>0.02</v>
      </c>
    </row>
    <row r="2" spans="1:12" s="4" customFormat="1" ht="15.75" thickBot="1" x14ac:dyDescent="0.3">
      <c r="A2" s="4" t="s">
        <v>0</v>
      </c>
      <c r="B2" s="5">
        <f>SUM(C3:I14)-4500000</f>
        <v>0</v>
      </c>
      <c r="C2" s="4" t="s">
        <v>39</v>
      </c>
      <c r="D2" s="4" t="s">
        <v>40</v>
      </c>
      <c r="E2" s="4" t="s">
        <v>41</v>
      </c>
      <c r="F2" s="4" t="s">
        <v>42</v>
      </c>
      <c r="G2" s="4" t="s">
        <v>43</v>
      </c>
      <c r="H2" s="4" t="s">
        <v>44</v>
      </c>
      <c r="I2" s="4" t="s">
        <v>45</v>
      </c>
      <c r="L2" s="5"/>
    </row>
    <row r="3" spans="1:12" x14ac:dyDescent="0.25">
      <c r="A3" t="s">
        <v>47</v>
      </c>
      <c r="B3" s="1">
        <v>22329.8724</v>
      </c>
      <c r="C3" s="6">
        <v>6922.2604439999996</v>
      </c>
      <c r="D3" s="7">
        <v>8485.3515119999993</v>
      </c>
      <c r="E3" s="7">
        <v>5359.1693759999998</v>
      </c>
      <c r="F3" s="7">
        <v>446.59744799999999</v>
      </c>
      <c r="G3" s="7">
        <v>334.94808599999999</v>
      </c>
      <c r="H3" s="7">
        <v>334.94808599999999</v>
      </c>
      <c r="I3" s="8">
        <f>446.597448+0.93</f>
        <v>447.52744799999999</v>
      </c>
      <c r="J3" s="1">
        <f>SUM(C3:I3)-B3</f>
        <v>0.93000000000029104</v>
      </c>
      <c r="K3" s="1"/>
    </row>
    <row r="4" spans="1:12" x14ac:dyDescent="0.25">
      <c r="A4" t="s">
        <v>48</v>
      </c>
      <c r="B4" s="1">
        <v>54669.687599999997</v>
      </c>
      <c r="C4" s="9">
        <v>16947.603156000001</v>
      </c>
      <c r="D4" s="3">
        <v>20774.481287999999</v>
      </c>
      <c r="E4" s="3">
        <v>13120.725023999999</v>
      </c>
      <c r="F4" s="3">
        <v>1093.3937519999999</v>
      </c>
      <c r="G4" s="3">
        <v>820.04531399999996</v>
      </c>
      <c r="H4" s="3">
        <v>820.04531399999996</v>
      </c>
      <c r="I4" s="10">
        <v>1093.3937519999999</v>
      </c>
      <c r="J4" s="1">
        <f>SUM(C4:I4)-B4</f>
        <v>0</v>
      </c>
      <c r="K4" s="1"/>
    </row>
    <row r="5" spans="1:12" x14ac:dyDescent="0.25">
      <c r="A5" t="s">
        <v>8</v>
      </c>
      <c r="B5" s="1">
        <v>106888.49</v>
      </c>
      <c r="C5" s="9">
        <v>33135.431900000003</v>
      </c>
      <c r="D5" s="3">
        <v>40617.626200000006</v>
      </c>
      <c r="E5" s="3">
        <v>25653.2376</v>
      </c>
      <c r="F5" s="3">
        <v>2137.7698</v>
      </c>
      <c r="G5" s="3">
        <v>1603.32735</v>
      </c>
      <c r="H5" s="3">
        <v>1603.32735</v>
      </c>
      <c r="I5" s="10">
        <v>2137.7698</v>
      </c>
      <c r="J5" s="1">
        <f>SUM(C5:I5)-B5</f>
        <v>0</v>
      </c>
    </row>
    <row r="6" spans="1:12" x14ac:dyDescent="0.25">
      <c r="A6" t="s">
        <v>1</v>
      </c>
      <c r="B6" s="1">
        <v>491146.01</v>
      </c>
      <c r="C6" s="9">
        <v>152255.26310000001</v>
      </c>
      <c r="D6" s="3">
        <v>186635.48380000002</v>
      </c>
      <c r="E6" s="3">
        <v>135065.15275000001</v>
      </c>
      <c r="F6" s="3"/>
      <c r="G6" s="3"/>
      <c r="H6" s="3">
        <v>17190.110349999999</v>
      </c>
      <c r="I6" s="10"/>
      <c r="J6" s="1">
        <f>SUM(C6:I6)-B6</f>
        <v>0</v>
      </c>
    </row>
    <row r="7" spans="1:12" x14ac:dyDescent="0.25">
      <c r="A7" t="s">
        <v>2</v>
      </c>
      <c r="B7" s="1">
        <v>1505356.67</v>
      </c>
      <c r="C7" s="9">
        <v>466660.56769999996</v>
      </c>
      <c r="D7" s="3">
        <v>572035.53460000001</v>
      </c>
      <c r="E7" s="3">
        <v>361285.60079999996</v>
      </c>
      <c r="F7" s="3">
        <v>30107.133399999999</v>
      </c>
      <c r="G7" s="3">
        <v>22580.350049999997</v>
      </c>
      <c r="H7" s="3">
        <v>22580.350049999997</v>
      </c>
      <c r="I7" s="10">
        <v>30107.133399999999</v>
      </c>
      <c r="J7" s="1">
        <f t="shared" ref="J7:J43" si="0">SUM(C7:I7)-B7</f>
        <v>0</v>
      </c>
    </row>
    <row r="8" spans="1:12" x14ac:dyDescent="0.25">
      <c r="A8" t="s">
        <v>3</v>
      </c>
      <c r="B8" s="1">
        <v>265133.44</v>
      </c>
      <c r="C8" s="9">
        <v>82191.366399999999</v>
      </c>
      <c r="D8" s="3">
        <v>100750.7072</v>
      </c>
      <c r="E8" s="3">
        <v>63632.025600000001</v>
      </c>
      <c r="F8" s="3">
        <v>5302.6688000000004</v>
      </c>
      <c r="G8" s="3">
        <v>3977.0016000000001</v>
      </c>
      <c r="H8" s="3">
        <v>3977.0016000000001</v>
      </c>
      <c r="I8" s="10">
        <v>5302.6688000000004</v>
      </c>
      <c r="J8" s="1">
        <f t="shared" si="0"/>
        <v>0</v>
      </c>
      <c r="L8" s="17">
        <f>4500000</f>
        <v>4500000</v>
      </c>
    </row>
    <row r="9" spans="1:12" x14ac:dyDescent="0.25">
      <c r="A9" t="s">
        <v>4</v>
      </c>
      <c r="B9" s="1">
        <v>110401.98</v>
      </c>
      <c r="C9" s="9"/>
      <c r="D9" s="3"/>
      <c r="E9" s="3">
        <v>110401.98</v>
      </c>
      <c r="F9" s="3"/>
      <c r="G9" s="3"/>
      <c r="H9" s="3"/>
      <c r="I9" s="10"/>
      <c r="J9" s="1">
        <f t="shared" si="0"/>
        <v>0</v>
      </c>
    </row>
    <row r="10" spans="1:12" x14ac:dyDescent="0.25">
      <c r="A10" t="s">
        <v>5</v>
      </c>
      <c r="B10" s="1">
        <v>8747.73</v>
      </c>
      <c r="C10" s="9"/>
      <c r="D10" s="3"/>
      <c r="E10" s="3">
        <v>8747.73</v>
      </c>
      <c r="F10" s="3"/>
      <c r="G10" s="3"/>
      <c r="H10" s="3"/>
      <c r="I10" s="10"/>
      <c r="J10" s="1">
        <f t="shared" si="0"/>
        <v>0</v>
      </c>
    </row>
    <row r="11" spans="1:12" x14ac:dyDescent="0.25">
      <c r="A11" t="s">
        <v>6</v>
      </c>
      <c r="B11" s="1">
        <v>1713994.16</v>
      </c>
      <c r="C11" s="9"/>
      <c r="D11" s="3"/>
      <c r="E11" s="3">
        <v>1713994.16</v>
      </c>
      <c r="F11" s="3"/>
      <c r="G11" s="3"/>
      <c r="H11" s="3"/>
      <c r="I11" s="10"/>
      <c r="J11" s="1">
        <f t="shared" si="0"/>
        <v>0</v>
      </c>
    </row>
    <row r="12" spans="1:12" x14ac:dyDescent="0.25">
      <c r="A12" t="s">
        <v>7</v>
      </c>
      <c r="B12" s="1">
        <v>71002.7</v>
      </c>
      <c r="C12" s="9">
        <v>22010.837</v>
      </c>
      <c r="D12" s="3">
        <v>26981.025999999998</v>
      </c>
      <c r="E12" s="3">
        <v>17040.647999999997</v>
      </c>
      <c r="F12" s="3">
        <v>1420.0539999999999</v>
      </c>
      <c r="G12" s="3">
        <v>1065.0404999999998</v>
      </c>
      <c r="H12" s="3">
        <v>1065.0404999999998</v>
      </c>
      <c r="I12" s="10">
        <v>1420.0539999999999</v>
      </c>
      <c r="J12" s="1">
        <f t="shared" si="0"/>
        <v>0</v>
      </c>
    </row>
    <row r="13" spans="1:12" x14ac:dyDescent="0.25">
      <c r="A13" t="s">
        <v>9</v>
      </c>
      <c r="B13" s="1">
        <v>146820.44</v>
      </c>
      <c r="C13" s="9"/>
      <c r="D13" s="3"/>
      <c r="E13" s="3">
        <v>146820.44</v>
      </c>
      <c r="F13" s="3"/>
      <c r="G13" s="3"/>
      <c r="H13" s="3"/>
      <c r="I13" s="10"/>
      <c r="J13" s="1">
        <f t="shared" si="0"/>
        <v>0</v>
      </c>
    </row>
    <row r="14" spans="1:12" x14ac:dyDescent="0.25">
      <c r="A14" t="s">
        <v>10</v>
      </c>
      <c r="B14" s="1">
        <v>3507.89</v>
      </c>
      <c r="C14" s="9">
        <v>3507.89</v>
      </c>
      <c r="D14" s="3"/>
      <c r="E14" s="3"/>
      <c r="F14" s="3"/>
      <c r="G14" s="3"/>
      <c r="H14" s="3"/>
      <c r="I14" s="10"/>
      <c r="J14" s="1">
        <f t="shared" si="0"/>
        <v>0</v>
      </c>
    </row>
    <row r="15" spans="1:12" s="4" customFormat="1" x14ac:dyDescent="0.25">
      <c r="A15" s="4" t="s">
        <v>11</v>
      </c>
      <c r="B15" s="5">
        <f>SUM(C16:I34)-2750000</f>
        <v>0</v>
      </c>
      <c r="C15" s="11"/>
      <c r="D15" s="12"/>
      <c r="E15" s="12"/>
      <c r="F15" s="12"/>
      <c r="G15" s="12"/>
      <c r="H15" s="12"/>
      <c r="I15" s="13"/>
      <c r="J15" s="5">
        <f t="shared" si="0"/>
        <v>0</v>
      </c>
      <c r="L15" s="5"/>
    </row>
    <row r="16" spans="1:12" x14ac:dyDescent="0.25">
      <c r="A16" t="s">
        <v>12</v>
      </c>
      <c r="B16" s="1">
        <v>197622.33</v>
      </c>
      <c r="C16" s="9">
        <v>61262.922299999998</v>
      </c>
      <c r="D16" s="3">
        <v>75096.48539999999</v>
      </c>
      <c r="E16" s="3">
        <v>47429.359199999992</v>
      </c>
      <c r="F16" s="3">
        <v>3952.4465999999998</v>
      </c>
      <c r="G16" s="3">
        <v>2964.3349499999995</v>
      </c>
      <c r="H16" s="3">
        <v>2964.3349499999995</v>
      </c>
      <c r="I16" s="10">
        <v>3994.5565999999999</v>
      </c>
      <c r="J16" s="1">
        <f t="shared" si="0"/>
        <v>42.10999999998603</v>
      </c>
    </row>
    <row r="17" spans="1:12" x14ac:dyDescent="0.25">
      <c r="A17" t="s">
        <v>13</v>
      </c>
      <c r="B17" s="1">
        <v>52355.6</v>
      </c>
      <c r="C17" s="9">
        <v>16230.235999999999</v>
      </c>
      <c r="D17" s="3">
        <v>19895.128000000001</v>
      </c>
      <c r="E17" s="3">
        <f>52355.6*0.275</f>
        <v>14397.79</v>
      </c>
      <c r="F17" s="3"/>
      <c r="G17" s="3"/>
      <c r="H17" s="3">
        <f>52355.6*0.035</f>
        <v>1832.4460000000001</v>
      </c>
      <c r="I17" s="10"/>
      <c r="J17" s="1">
        <f t="shared" si="0"/>
        <v>0</v>
      </c>
    </row>
    <row r="18" spans="1:12" x14ac:dyDescent="0.25">
      <c r="A18" t="s">
        <v>14</v>
      </c>
      <c r="B18" s="1">
        <v>49781.120000000003</v>
      </c>
      <c r="C18" s="9">
        <v>15432.147200000001</v>
      </c>
      <c r="D18" s="3">
        <v>18916.8256</v>
      </c>
      <c r="E18" s="3">
        <v>13689.808000000001</v>
      </c>
      <c r="F18" s="3"/>
      <c r="G18" s="3"/>
      <c r="H18" s="3">
        <v>1742.3391999999999</v>
      </c>
      <c r="I18" s="10"/>
      <c r="J18" s="1">
        <f t="shared" si="0"/>
        <v>0</v>
      </c>
    </row>
    <row r="19" spans="1:12" x14ac:dyDescent="0.25">
      <c r="A19" t="s">
        <v>15</v>
      </c>
      <c r="B19" s="1">
        <v>541806.51</v>
      </c>
      <c r="C19" s="9">
        <v>167960.01810000002</v>
      </c>
      <c r="D19" s="3">
        <v>205886.47380000001</v>
      </c>
      <c r="E19" s="3">
        <v>130033.5624</v>
      </c>
      <c r="F19" s="3">
        <v>10836.1302</v>
      </c>
      <c r="G19" s="3">
        <v>8127.0976499999997</v>
      </c>
      <c r="H19" s="3">
        <v>8127.0976499999997</v>
      </c>
      <c r="I19" s="10">
        <v>10836.1302</v>
      </c>
      <c r="J19" s="1">
        <f t="shared" si="0"/>
        <v>0</v>
      </c>
    </row>
    <row r="20" spans="1:12" x14ac:dyDescent="0.25">
      <c r="A20" t="s">
        <v>16</v>
      </c>
      <c r="B20" s="1">
        <v>80266.36</v>
      </c>
      <c r="C20" s="9"/>
      <c r="D20" s="3"/>
      <c r="E20" s="3">
        <v>80266.36</v>
      </c>
      <c r="F20" s="3"/>
      <c r="G20" s="3"/>
      <c r="H20" s="3"/>
      <c r="I20" s="10"/>
      <c r="J20" s="1">
        <f t="shared" si="0"/>
        <v>0</v>
      </c>
    </row>
    <row r="21" spans="1:12" x14ac:dyDescent="0.25">
      <c r="A21" t="s">
        <v>17</v>
      </c>
      <c r="B21" s="1">
        <v>98480.68</v>
      </c>
      <c r="C21" s="9">
        <v>98480.68</v>
      </c>
      <c r="D21" s="3"/>
      <c r="E21" s="3"/>
      <c r="F21" s="3"/>
      <c r="G21" s="3"/>
      <c r="H21" s="3"/>
      <c r="I21" s="10"/>
      <c r="J21" s="1">
        <f t="shared" si="0"/>
        <v>0</v>
      </c>
    </row>
    <row r="22" spans="1:12" x14ac:dyDescent="0.25">
      <c r="A22" t="s">
        <v>18</v>
      </c>
      <c r="B22" s="1">
        <v>12958.54</v>
      </c>
      <c r="C22" s="9"/>
      <c r="D22" s="3"/>
      <c r="E22" s="3">
        <v>12958.54</v>
      </c>
      <c r="F22" s="3"/>
      <c r="G22" s="3"/>
      <c r="H22" s="3"/>
      <c r="I22" s="10"/>
      <c r="J22" s="1">
        <f t="shared" si="0"/>
        <v>0</v>
      </c>
    </row>
    <row r="23" spans="1:12" x14ac:dyDescent="0.25">
      <c r="A23" t="s">
        <v>19</v>
      </c>
      <c r="B23" s="1">
        <v>4502.9799999999996</v>
      </c>
      <c r="C23" s="9">
        <v>4502.9799999999996</v>
      </c>
      <c r="D23" s="3"/>
      <c r="E23" s="3"/>
      <c r="F23" s="3"/>
      <c r="G23" s="3"/>
      <c r="H23" s="3"/>
      <c r="I23" s="10"/>
      <c r="J23" s="1">
        <f t="shared" si="0"/>
        <v>0</v>
      </c>
    </row>
    <row r="24" spans="1:12" x14ac:dyDescent="0.25">
      <c r="A24" t="s">
        <v>20</v>
      </c>
      <c r="B24" s="1">
        <v>57802.75</v>
      </c>
      <c r="C24" s="9"/>
      <c r="D24" s="3"/>
      <c r="E24" s="3">
        <v>57802.75</v>
      </c>
      <c r="F24" s="3"/>
      <c r="G24" s="3"/>
      <c r="H24" s="3"/>
      <c r="I24" s="10"/>
      <c r="J24" s="1">
        <f t="shared" si="0"/>
        <v>0</v>
      </c>
    </row>
    <row r="25" spans="1:12" x14ac:dyDescent="0.25">
      <c r="A25" t="s">
        <v>21</v>
      </c>
      <c r="B25" s="1">
        <v>93547.86</v>
      </c>
      <c r="C25" s="9"/>
      <c r="D25" s="3"/>
      <c r="E25" s="3">
        <v>93547.86</v>
      </c>
      <c r="F25" s="3"/>
      <c r="G25" s="3"/>
      <c r="H25" s="3"/>
      <c r="I25" s="10"/>
      <c r="J25" s="1">
        <f t="shared" si="0"/>
        <v>0</v>
      </c>
      <c r="L25" s="1">
        <v>2750000</v>
      </c>
    </row>
    <row r="26" spans="1:12" x14ac:dyDescent="0.25">
      <c r="A26" t="s">
        <v>22</v>
      </c>
      <c r="B26" s="1">
        <v>354601.72</v>
      </c>
      <c r="C26" s="9">
        <v>109926.53319999999</v>
      </c>
      <c r="D26" s="3">
        <v>134748.65359999999</v>
      </c>
      <c r="E26" s="3">
        <v>85104.412799999991</v>
      </c>
      <c r="F26" s="3">
        <v>7092.0343999999996</v>
      </c>
      <c r="G26" s="3">
        <v>5319.0257999999994</v>
      </c>
      <c r="H26" s="3">
        <v>5319.0257999999994</v>
      </c>
      <c r="I26" s="10">
        <v>7092.0343999999996</v>
      </c>
      <c r="J26" s="1">
        <f t="shared" si="0"/>
        <v>0</v>
      </c>
    </row>
    <row r="27" spans="1:12" x14ac:dyDescent="0.25">
      <c r="A27" t="s">
        <v>23</v>
      </c>
      <c r="B27" s="1">
        <v>30215.200000000001</v>
      </c>
      <c r="C27" s="9">
        <v>15107.6</v>
      </c>
      <c r="D27" s="3"/>
      <c r="E27" s="3">
        <v>15107.6</v>
      </c>
      <c r="F27" s="3"/>
      <c r="G27" s="3"/>
      <c r="H27" s="3"/>
      <c r="I27" s="10"/>
      <c r="J27" s="1">
        <f t="shared" si="0"/>
        <v>0</v>
      </c>
    </row>
    <row r="28" spans="1:12" x14ac:dyDescent="0.25">
      <c r="A28" t="s">
        <v>24</v>
      </c>
      <c r="B28" s="1">
        <v>80681.33</v>
      </c>
      <c r="C28" s="9">
        <v>25011.212299999999</v>
      </c>
      <c r="D28" s="3">
        <v>30658.9054</v>
      </c>
      <c r="E28" s="3">
        <v>19363.519199999999</v>
      </c>
      <c r="F28" s="3">
        <v>1613.6266000000001</v>
      </c>
      <c r="G28" s="3">
        <v>1210.2199499999999</v>
      </c>
      <c r="H28" s="3">
        <v>1210.2199499999999</v>
      </c>
      <c r="I28" s="10">
        <v>1613.6266000000001</v>
      </c>
      <c r="J28" s="1">
        <f t="shared" si="0"/>
        <v>0</v>
      </c>
    </row>
    <row r="29" spans="1:12" x14ac:dyDescent="0.25">
      <c r="A29" t="s">
        <v>25</v>
      </c>
      <c r="B29" s="1">
        <v>121560.31</v>
      </c>
      <c r="C29" s="9">
        <v>60780.154999999999</v>
      </c>
      <c r="D29" s="3">
        <v>60780.154999999999</v>
      </c>
      <c r="E29" s="3"/>
      <c r="F29" s="3"/>
      <c r="G29" s="3"/>
      <c r="H29" s="3"/>
      <c r="I29" s="10"/>
      <c r="J29" s="1">
        <f t="shared" si="0"/>
        <v>0</v>
      </c>
    </row>
    <row r="30" spans="1:12" x14ac:dyDescent="0.25">
      <c r="A30" t="s">
        <v>26</v>
      </c>
      <c r="B30" s="1">
        <v>421567.86</v>
      </c>
      <c r="C30" s="9"/>
      <c r="D30" s="3"/>
      <c r="E30" s="3">
        <v>421567.86</v>
      </c>
      <c r="F30" s="3"/>
      <c r="G30" s="3"/>
      <c r="H30" s="3"/>
      <c r="I30" s="10"/>
      <c r="J30" s="1">
        <f t="shared" si="0"/>
        <v>0</v>
      </c>
    </row>
    <row r="31" spans="1:12" x14ac:dyDescent="0.25">
      <c r="A31" t="s">
        <v>27</v>
      </c>
      <c r="B31" s="1">
        <v>216688.36</v>
      </c>
      <c r="C31" s="9"/>
      <c r="D31" s="3"/>
      <c r="E31" s="3">
        <v>216688.36</v>
      </c>
      <c r="F31" s="3"/>
      <c r="G31" s="3"/>
      <c r="H31" s="3"/>
      <c r="I31" s="10"/>
      <c r="J31" s="1">
        <f t="shared" si="0"/>
        <v>0</v>
      </c>
    </row>
    <row r="32" spans="1:12" x14ac:dyDescent="0.25">
      <c r="A32" t="s">
        <v>28</v>
      </c>
      <c r="B32" s="1">
        <v>319784.78999999998</v>
      </c>
      <c r="C32" s="9">
        <v>99133.284899999999</v>
      </c>
      <c r="D32" s="3">
        <v>121518.2202</v>
      </c>
      <c r="E32" s="3">
        <f>319784.79*0.255</f>
        <v>81545.121449999991</v>
      </c>
      <c r="F32" s="3">
        <v>6395.6957999999995</v>
      </c>
      <c r="G32" s="3"/>
      <c r="H32" s="3">
        <v>4796.7718499999992</v>
      </c>
      <c r="I32" s="10">
        <v>6395.6957999999995</v>
      </c>
      <c r="J32" s="1">
        <f t="shared" si="0"/>
        <v>0</v>
      </c>
    </row>
    <row r="33" spans="1:19" x14ac:dyDescent="0.25">
      <c r="A33" t="s">
        <v>29</v>
      </c>
      <c r="B33" s="1">
        <v>4159.04</v>
      </c>
      <c r="C33" s="9">
        <v>4159.04</v>
      </c>
      <c r="D33" s="3"/>
      <c r="E33" s="3"/>
      <c r="F33" s="3"/>
      <c r="G33" s="3"/>
      <c r="H33" s="3"/>
      <c r="I33" s="10"/>
      <c r="J33" s="1">
        <f t="shared" si="0"/>
        <v>0</v>
      </c>
    </row>
    <row r="34" spans="1:19" x14ac:dyDescent="0.25">
      <c r="A34" t="s">
        <v>30</v>
      </c>
      <c r="B34" s="1">
        <v>11574.55</v>
      </c>
      <c r="C34" s="9"/>
      <c r="D34" s="3"/>
      <c r="E34" s="3">
        <v>11574.55</v>
      </c>
      <c r="F34" s="3"/>
      <c r="G34" s="3"/>
      <c r="H34" s="3"/>
      <c r="I34" s="10"/>
      <c r="J34" s="1">
        <f t="shared" si="0"/>
        <v>0</v>
      </c>
    </row>
    <row r="35" spans="1:19" s="4" customFormat="1" x14ac:dyDescent="0.25">
      <c r="A35" s="4" t="s">
        <v>31</v>
      </c>
      <c r="B35" s="5">
        <f>SUM(C36:I43)-425000</f>
        <v>0</v>
      </c>
      <c r="C35" s="11"/>
      <c r="D35" s="12"/>
      <c r="E35" s="12"/>
      <c r="F35" s="12"/>
      <c r="G35" s="12"/>
      <c r="H35" s="12"/>
      <c r="I35" s="13"/>
      <c r="J35" s="5">
        <f t="shared" si="0"/>
        <v>0</v>
      </c>
      <c r="L35" s="5"/>
    </row>
    <row r="36" spans="1:19" x14ac:dyDescent="0.25">
      <c r="A36" t="s">
        <v>32</v>
      </c>
      <c r="B36" s="1">
        <v>19645.330000000002</v>
      </c>
      <c r="C36" s="9">
        <v>19645.330000000002</v>
      </c>
      <c r="D36" s="3"/>
      <c r="E36" s="3"/>
      <c r="F36" s="3"/>
      <c r="G36" s="3"/>
      <c r="H36" s="3"/>
      <c r="I36" s="10"/>
      <c r="J36" s="1">
        <f t="shared" si="0"/>
        <v>0</v>
      </c>
    </row>
    <row r="37" spans="1:19" x14ac:dyDescent="0.25">
      <c r="A37" t="s">
        <v>33</v>
      </c>
      <c r="B37" s="1">
        <v>42862.73</v>
      </c>
      <c r="C37" s="9">
        <v>13287.446300000001</v>
      </c>
      <c r="D37" s="3">
        <v>16287.837400000002</v>
      </c>
      <c r="E37" s="3">
        <v>10287.055200000001</v>
      </c>
      <c r="F37" s="3">
        <v>857.2546000000001</v>
      </c>
      <c r="G37" s="3">
        <v>642.94095000000004</v>
      </c>
      <c r="H37" s="3">
        <v>642.94095000000004</v>
      </c>
      <c r="I37" s="10">
        <v>839.95460000000003</v>
      </c>
      <c r="J37" s="1">
        <f t="shared" si="0"/>
        <v>-17.300000000010186</v>
      </c>
    </row>
    <row r="38" spans="1:19" x14ac:dyDescent="0.25">
      <c r="A38" t="s">
        <v>34</v>
      </c>
      <c r="B38" s="1">
        <v>22254.67</v>
      </c>
      <c r="C38" s="9"/>
      <c r="D38" s="3">
        <v>22254.67</v>
      </c>
      <c r="E38" s="3"/>
      <c r="F38" s="3"/>
      <c r="G38" s="3"/>
      <c r="H38" s="3"/>
      <c r="I38" s="10"/>
      <c r="J38" s="1">
        <f t="shared" si="0"/>
        <v>0</v>
      </c>
    </row>
    <row r="39" spans="1:19" x14ac:dyDescent="0.25">
      <c r="A39" t="s">
        <v>35</v>
      </c>
      <c r="B39" s="1">
        <v>48689.19</v>
      </c>
      <c r="C39" s="9">
        <v>15093.6489</v>
      </c>
      <c r="D39" s="3">
        <v>18501.892200000002</v>
      </c>
      <c r="E39" s="3">
        <v>11685.4056</v>
      </c>
      <c r="F39" s="3">
        <v>973.78380000000004</v>
      </c>
      <c r="G39" s="3">
        <v>730.33785</v>
      </c>
      <c r="H39" s="3">
        <v>730.33785</v>
      </c>
      <c r="I39" s="10">
        <v>973.78380000000004</v>
      </c>
      <c r="J39" s="1">
        <f t="shared" si="0"/>
        <v>0</v>
      </c>
      <c r="L39" s="17">
        <v>425000</v>
      </c>
    </row>
    <row r="40" spans="1:19" x14ac:dyDescent="0.25">
      <c r="A40" t="s">
        <v>36</v>
      </c>
      <c r="B40" s="1">
        <v>197.76</v>
      </c>
      <c r="C40" s="9">
        <v>61.305599999999998</v>
      </c>
      <c r="D40" s="3">
        <v>75.148799999999994</v>
      </c>
      <c r="E40" s="3">
        <v>47.462399999999995</v>
      </c>
      <c r="F40" s="3">
        <v>3.9552</v>
      </c>
      <c r="G40" s="3">
        <v>2.9663999999999997</v>
      </c>
      <c r="H40" s="3">
        <v>2.9663999999999997</v>
      </c>
      <c r="I40" s="10">
        <v>3.9552</v>
      </c>
      <c r="J40" s="1">
        <f t="shared" si="0"/>
        <v>0</v>
      </c>
    </row>
    <row r="41" spans="1:19" x14ac:dyDescent="0.25">
      <c r="A41" t="s">
        <v>37</v>
      </c>
      <c r="B41" s="1">
        <v>107651.02</v>
      </c>
      <c r="C41" s="9"/>
      <c r="D41" s="3">
        <v>107651.02</v>
      </c>
      <c r="E41" s="3"/>
      <c r="F41" s="3"/>
      <c r="G41" s="3"/>
      <c r="H41" s="3"/>
      <c r="I41" s="10"/>
      <c r="J41" s="1">
        <f t="shared" si="0"/>
        <v>0</v>
      </c>
    </row>
    <row r="42" spans="1:19" x14ac:dyDescent="0.25">
      <c r="A42" t="s">
        <v>38</v>
      </c>
      <c r="B42" s="1">
        <v>126835.17</v>
      </c>
      <c r="C42" s="9"/>
      <c r="D42" s="3">
        <v>126835.17</v>
      </c>
      <c r="E42" s="3"/>
      <c r="F42" s="3"/>
      <c r="G42" s="3"/>
      <c r="H42" s="3"/>
      <c r="I42" s="10"/>
      <c r="J42" s="1">
        <f t="shared" si="0"/>
        <v>0</v>
      </c>
    </row>
    <row r="43" spans="1:19" ht="15.75" thickBot="1" x14ac:dyDescent="0.3">
      <c r="A43" t="s">
        <v>46</v>
      </c>
      <c r="B43" s="1">
        <v>56881.43</v>
      </c>
      <c r="C43" s="14"/>
      <c r="D43" s="15">
        <v>56881.43</v>
      </c>
      <c r="E43" s="15"/>
      <c r="F43" s="15"/>
      <c r="G43" s="15"/>
      <c r="H43" s="15"/>
      <c r="I43" s="16"/>
      <c r="J43" s="1">
        <f t="shared" si="0"/>
        <v>0</v>
      </c>
      <c r="M43" s="1"/>
      <c r="N43" s="1"/>
      <c r="O43" s="1"/>
      <c r="P43" s="1"/>
      <c r="Q43" s="1"/>
      <c r="R43" s="1"/>
      <c r="S43" s="1"/>
    </row>
    <row r="44" spans="1:19" x14ac:dyDescent="0.25">
      <c r="B44" s="1">
        <f>SUM(B3:B43)</f>
        <v>7674974.2600000007</v>
      </c>
      <c r="C44" s="1">
        <f>SUM(C3:I43)</f>
        <v>7674999.9999999972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WARIANT I</vt:lpstr>
      <vt:lpstr>Arkusz2</vt:lpstr>
      <vt:lpstr>'WARIANT I'!Obszar_wydruku</vt:lpstr>
    </vt:vector>
  </TitlesOfParts>
  <Company>KGHM Polska Miedź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Cierlik Tomasz</dc:creator>
  <cp:lastModifiedBy>Dąbrowska Katarzyna - PeBeKa</cp:lastModifiedBy>
  <cp:lastPrinted>2019-03-14T10:15:44Z</cp:lastPrinted>
  <dcterms:created xsi:type="dcterms:W3CDTF">2018-01-04T06:17:44Z</dcterms:created>
  <dcterms:modified xsi:type="dcterms:W3CDTF">2025-02-11T11:37:24Z</dcterms:modified>
</cp:coreProperties>
</file>